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jpeg" ContentType="image/jpeg"/>
  <Default Extension="xml" ContentType="application/xml"/>
  <Override PartName="/xl/workbook.xml" ContentType="application/vnd.openxmlformats-officedocument.spreadsheetml.sheet.main+xml"/>
  <Default Extension="rels" ContentType="application/vnd.openxmlformats-package.relationships+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calcChain.xml" ContentType="application/vnd.openxmlformats-officedocument.spreadsheetml.calcChain+xml"/>
  <Override PartName="/xl/worksheets/sheet2.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0" yWindow="-20" windowWidth="21700" windowHeight="20720" tabRatio="500"/>
  </bookViews>
  <sheets>
    <sheet name="1_cloze" sheetId="1" r:id="rId1"/>
    <sheet name="2_self" sheetId="3" r:id="rId2"/>
    <sheet name="3_ans" sheetId="4" r:id="rId3"/>
  </sheets>
  <calcPr calcId="130407" iterate="1" iterateCount="1" calcOnSave="0"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Q6" i="1"/>
  <c r="J7"/>
  <c r="Q18"/>
  <c r="Q16"/>
  <c r="C12"/>
  <c r="R6"/>
  <c r="C4"/>
  <c r="J16"/>
  <c r="F7"/>
  <c r="F16"/>
  <c r="D7"/>
  <c r="D16"/>
  <c r="C16"/>
  <c r="J19"/>
  <c r="F19"/>
  <c r="D19"/>
  <c r="J8"/>
  <c r="J9"/>
  <c r="F8"/>
  <c r="F9"/>
  <c r="D8"/>
  <c r="D9"/>
  <c r="R7" i="3"/>
  <c r="S16"/>
  <c r="R19"/>
  <c r="V19"/>
  <c r="Q7"/>
  <c r="R16"/>
  <c r="Q19"/>
  <c r="U19"/>
  <c r="S7"/>
  <c r="T16"/>
  <c r="S19"/>
  <c r="W19"/>
  <c r="Y19"/>
  <c r="Q6"/>
  <c r="Q15"/>
  <c r="C12"/>
  <c r="X16"/>
  <c r="V16"/>
  <c r="W16"/>
  <c r="Q16"/>
  <c r="U16"/>
  <c r="Y16"/>
  <c r="Q18"/>
  <c r="T7"/>
  <c r="Q8"/>
  <c r="T8"/>
  <c r="Q9"/>
  <c r="T9"/>
  <c r="T10"/>
  <c r="U7"/>
  <c r="R8"/>
  <c r="U8"/>
  <c r="R9"/>
  <c r="U9"/>
  <c r="U10"/>
  <c r="V7"/>
  <c r="S8"/>
  <c r="V8"/>
  <c r="S9"/>
  <c r="V9"/>
  <c r="V10"/>
  <c r="W10"/>
  <c r="Q10"/>
  <c r="R6"/>
  <c r="C4"/>
  <c r="Q18" i="4"/>
  <c r="Q6"/>
  <c r="R6"/>
</calcChain>
</file>

<file path=xl/sharedStrings.xml><?xml version="1.0" encoding="utf-8"?>
<sst xmlns="http://schemas.openxmlformats.org/spreadsheetml/2006/main" count="131" uniqueCount="55">
  <si>
    <t>Your Heartbeat</t>
  </si>
  <si>
    <t>Your Heartbeat</t>
    <phoneticPr fontId="2" type="noConversion"/>
  </si>
  <si>
    <t>=D16*E18</t>
    <phoneticPr fontId="2" type="noConversion"/>
  </si>
  <si>
    <t>=F16*G18</t>
    <phoneticPr fontId="2" type="noConversion"/>
  </si>
  <si>
    <t>=J16*K18</t>
    <phoneticPr fontId="2" type="noConversion"/>
  </si>
  <si>
    <t>Amount of blood pumped…</t>
    <phoneticPr fontId="2" type="noConversion"/>
  </si>
  <si>
    <t>Instructions:</t>
    <phoneticPr fontId="2" type="noConversion"/>
  </si>
  <si>
    <t>Part 1:
Use this spreadsheet to calculate how many times your heart beats for different time periods after various levels of activity.</t>
    <phoneticPr fontId="2" type="noConversion"/>
  </si>
  <si>
    <t>Part 2:
Your heart pumps about 60mL per beat.  Using count and calculations for your heart at rest, calculate the amount of blood pumped by your heart per minute, hour, week and year.</t>
    <phoneticPr fontId="2" type="noConversion"/>
  </si>
  <si>
    <t>÷</t>
    <phoneticPr fontId="2" type="noConversion"/>
  </si>
  <si>
    <t>÷</t>
    <phoneticPr fontId="2" type="noConversion"/>
  </si>
  <si>
    <t>↓ litres</t>
    <phoneticPr fontId="2" type="noConversion"/>
  </si>
  <si>
    <t>↓ kilolitres</t>
    <phoneticPr fontId="2" type="noConversion"/>
  </si>
  <si>
    <t>Convert these millilitre values to:</t>
    <phoneticPr fontId="2" type="noConversion"/>
  </si>
  <si>
    <t>Calculation:</t>
    <phoneticPr fontId="2" type="noConversion"/>
  </si>
  <si>
    <t>Calculations:</t>
    <phoneticPr fontId="2" type="noConversion"/>
  </si>
  <si>
    <r>
      <t xml:space="preserve"> bpm </t>
    </r>
    <r>
      <rPr>
        <sz val="14"/>
        <rFont val="Arial"/>
        <family val="2"/>
      </rPr>
      <t>×</t>
    </r>
    <phoneticPr fontId="2" type="noConversion"/>
  </si>
  <si>
    <r>
      <t>bph</t>
    </r>
    <r>
      <rPr>
        <sz val="14"/>
        <rFont val="Arial"/>
        <family val="2"/>
      </rPr>
      <t xml:space="preserve"> ×</t>
    </r>
    <phoneticPr fontId="2" type="noConversion"/>
  </si>
  <si>
    <r>
      <t>bpw</t>
    </r>
    <r>
      <rPr>
        <sz val="14"/>
        <rFont val="Arial"/>
        <family val="2"/>
      </rPr>
      <t xml:space="preserve"> ×</t>
    </r>
    <phoneticPr fontId="2" type="noConversion"/>
  </si>
  <si>
    <t>per minute</t>
    <phoneticPr fontId="2" type="noConversion"/>
  </si>
  <si>
    <t>per hour</t>
    <phoneticPr fontId="2" type="noConversion"/>
  </si>
  <si>
    <t>per week</t>
    <phoneticPr fontId="2" type="noConversion"/>
  </si>
  <si>
    <t>per year</t>
    <phoneticPr fontId="2" type="noConversion"/>
  </si>
  <si>
    <r>
      <t>bpm</t>
    </r>
    <r>
      <rPr>
        <sz val="14"/>
        <rFont val="Arial"/>
        <family val="2"/>
      </rPr>
      <t xml:space="preserve"> × 60mL</t>
    </r>
  </si>
  <si>
    <r>
      <t>bph</t>
    </r>
    <r>
      <rPr>
        <sz val="14"/>
        <rFont val="Arial"/>
        <family val="2"/>
      </rPr>
      <t xml:space="preserve"> × 60mL</t>
    </r>
  </si>
  <si>
    <r>
      <t>bpw</t>
    </r>
    <r>
      <rPr>
        <sz val="14"/>
        <rFont val="Arial"/>
        <family val="2"/>
      </rPr>
      <t xml:space="preserve"> × 60mL</t>
    </r>
  </si>
  <si>
    <r>
      <t>bpy</t>
    </r>
    <r>
      <rPr>
        <sz val="14"/>
        <rFont val="Arial"/>
        <family val="2"/>
      </rPr>
      <t xml:space="preserve"> × 60mL</t>
    </r>
  </si>
  <si>
    <t>÷</t>
    <phoneticPr fontId="2" type="noConversion"/>
  </si>
  <si>
    <t>Beats per minute (bpm)</t>
  </si>
  <si>
    <t>Beats per hour (bph)</t>
  </si>
  <si>
    <t>Beats per week (bpw)</t>
  </si>
  <si>
    <t>Beats per year (bpy)</t>
  </si>
  <si>
    <t>At rest</t>
  </si>
  <si>
    <t>After a short walk</t>
  </si>
  <si>
    <t>After 2 minutes of activity</t>
  </si>
  <si>
    <t>Amount of blood pumped per</t>
  </si>
  <si>
    <t>↓ Activity Level</t>
  </si>
  <si>
    <t>↓ Activity Level</t>
    <phoneticPr fontId="2" type="noConversion"/>
  </si>
  <si>
    <t>×</t>
  </si>
  <si>
    <t>Data</t>
    <phoneticPr fontId="2" type="noConversion"/>
  </si>
  <si>
    <t>Checks</t>
    <phoneticPr fontId="2" type="noConversion"/>
  </si>
  <si>
    <t>Instructions:</t>
    <phoneticPr fontId="2" type="noConversion"/>
  </si>
  <si>
    <t>=C7*E6</t>
    <phoneticPr fontId="2" type="noConversion"/>
  </si>
  <si>
    <t>=C8*E6</t>
    <phoneticPr fontId="2" type="noConversion"/>
  </si>
  <si>
    <t>=C9*E6</t>
    <phoneticPr fontId="2" type="noConversion"/>
  </si>
  <si>
    <t>=D7*G6*I6</t>
    <phoneticPr fontId="2" type="noConversion"/>
  </si>
  <si>
    <t>=D8*G6*I6</t>
    <phoneticPr fontId="2" type="noConversion"/>
  </si>
  <si>
    <t>=D9*G6*I6</t>
    <phoneticPr fontId="2" type="noConversion"/>
  </si>
  <si>
    <t>=F7*K6</t>
    <phoneticPr fontId="2" type="noConversion"/>
  </si>
  <si>
    <t>=F8*K6</t>
    <phoneticPr fontId="2" type="noConversion"/>
  </si>
  <si>
    <t>=F9*K6</t>
    <phoneticPr fontId="2" type="noConversion"/>
  </si>
  <si>
    <t>=C7*60</t>
    <phoneticPr fontId="2" type="noConversion"/>
  </si>
  <si>
    <t>=D7*60</t>
    <phoneticPr fontId="2" type="noConversion"/>
  </si>
  <si>
    <t>=F7*60</t>
    <phoneticPr fontId="2" type="noConversion"/>
  </si>
  <si>
    <t>=J7*60</t>
    <phoneticPr fontId="2" type="noConversion"/>
  </si>
</sst>
</file>

<file path=xl/styles.xml><?xml version="1.0" encoding="utf-8"?>
<styleSheet xmlns="http://schemas.openxmlformats.org/spreadsheetml/2006/main">
  <numFmts count="5">
    <numFmt numFmtId="164" formatCode="0\ &quot;mL&quot;"/>
    <numFmt numFmtId="165" formatCode="0.0\ &quot;L&quot;"/>
    <numFmt numFmtId="166" formatCode="#.0\ &quot;kL&quot;"/>
    <numFmt numFmtId="167" formatCode="#\ &quot;kL&quot;"/>
    <numFmt numFmtId="168" formatCode="#\ &quot;L&quot;"/>
  </numFmts>
  <fonts count="21">
    <font>
      <sz val="10"/>
      <name val="Verdana"/>
    </font>
    <font>
      <b/>
      <sz val="10"/>
      <name val="Verdana"/>
    </font>
    <font>
      <sz val="8"/>
      <name val="Verdana"/>
    </font>
    <font>
      <sz val="13"/>
      <name val="Arial"/>
    </font>
    <font>
      <sz val="10"/>
      <name val="Arial"/>
    </font>
    <font>
      <b/>
      <sz val="13"/>
      <name val="Arial"/>
    </font>
    <font>
      <sz val="12"/>
      <name val="Arial"/>
    </font>
    <font>
      <sz val="16"/>
      <name val="Verdana"/>
      <family val="2"/>
    </font>
    <font>
      <sz val="18"/>
      <name val="Calibri"/>
    </font>
    <font>
      <b/>
      <sz val="13"/>
      <color indexed="60"/>
      <name val="Arial"/>
    </font>
    <font>
      <b/>
      <sz val="13"/>
      <color indexed="17"/>
      <name val="Arial"/>
    </font>
    <font>
      <sz val="13"/>
      <color indexed="17"/>
      <name val="Arial"/>
    </font>
    <font>
      <i/>
      <sz val="14"/>
      <name val="Arial"/>
    </font>
    <font>
      <sz val="14"/>
      <name val="Arial"/>
      <family val="2"/>
    </font>
    <font>
      <i/>
      <sz val="16"/>
      <name val="Times New Roman"/>
    </font>
    <font>
      <sz val="18"/>
      <name val="Arial"/>
    </font>
    <font>
      <i/>
      <sz val="14"/>
      <color indexed="12"/>
      <name val="Arial"/>
    </font>
    <font>
      <i/>
      <sz val="10"/>
      <color indexed="12"/>
      <name val="Verdana"/>
    </font>
    <font>
      <sz val="18"/>
      <color indexed="12"/>
      <name val="Calibri"/>
    </font>
    <font>
      <sz val="10"/>
      <color indexed="12"/>
      <name val="Verdana"/>
    </font>
    <font>
      <sz val="25"/>
      <name val="Arial"/>
    </font>
  </fonts>
  <fills count="5">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2"/>
        <bgColor indexed="64"/>
      </patternFill>
    </fill>
  </fills>
  <borders count="13">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97">
    <xf numFmtId="0" fontId="0" fillId="0" borderId="0" xfId="0"/>
    <xf numFmtId="0" fontId="4" fillId="0" borderId="0" xfId="0" applyFont="1"/>
    <xf numFmtId="0" fontId="3" fillId="0" borderId="3" xfId="0" applyFont="1" applyBorder="1" applyAlignment="1">
      <alignment wrapText="1"/>
    </xf>
    <xf numFmtId="0" fontId="5"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5" fillId="0" borderId="0" xfId="0" applyFont="1" applyBorder="1" applyAlignment="1">
      <alignment horizontal="right" vertical="center" wrapText="1"/>
    </xf>
    <xf numFmtId="0" fontId="12" fillId="0" borderId="8" xfId="0" applyFont="1" applyBorder="1" applyAlignment="1">
      <alignment horizontal="right" vertical="center" wrapText="1"/>
    </xf>
    <xf numFmtId="0" fontId="12" fillId="0" borderId="11" xfId="0" applyFont="1" applyBorder="1" applyAlignment="1">
      <alignment horizontal="center" vertical="center" wrapText="1"/>
    </xf>
    <xf numFmtId="0" fontId="6" fillId="0" borderId="0" xfId="0" applyFont="1"/>
    <xf numFmtId="0" fontId="10" fillId="0" borderId="12" xfId="0" applyFont="1" applyBorder="1" applyAlignment="1">
      <alignment horizontal="center" vertical="center" wrapText="1"/>
    </xf>
    <xf numFmtId="0" fontId="10" fillId="0" borderId="7" xfId="0" applyFont="1" applyBorder="1" applyAlignment="1">
      <alignment horizontal="center" vertical="center" wrapText="1"/>
    </xf>
    <xf numFmtId="0" fontId="5" fillId="0" borderId="12" xfId="0" applyFont="1" applyBorder="1" applyAlignment="1">
      <alignment horizontal="center" vertical="center" wrapText="1"/>
    </xf>
    <xf numFmtId="0" fontId="12" fillId="0" borderId="12" xfId="0" applyFont="1" applyBorder="1" applyAlignment="1">
      <alignment horizontal="center" vertical="center" wrapText="1"/>
    </xf>
    <xf numFmtId="0" fontId="4" fillId="0" borderId="0" xfId="0" applyFont="1" applyAlignment="1">
      <alignment vertical="center"/>
    </xf>
    <xf numFmtId="164" fontId="8" fillId="0" borderId="2" xfId="0" applyNumberFormat="1" applyFont="1" applyBorder="1" applyAlignment="1">
      <alignment horizontal="center" vertical="center" wrapText="1"/>
    </xf>
    <xf numFmtId="0" fontId="6" fillId="0" borderId="7" xfId="0" applyFont="1" applyBorder="1"/>
    <xf numFmtId="0" fontId="6" fillId="0" borderId="10" xfId="0" applyFont="1" applyBorder="1"/>
    <xf numFmtId="0" fontId="15" fillId="0" borderId="8" xfId="0" applyFont="1" applyBorder="1" applyAlignment="1">
      <alignment horizontal="right" vertical="center"/>
    </xf>
    <xf numFmtId="0" fontId="13" fillId="2" borderId="9" xfId="0" applyFont="1" applyFill="1" applyBorder="1" applyAlignment="1" applyProtection="1">
      <alignment horizontal="center" vertical="center" wrapText="1"/>
      <protection locked="0"/>
    </xf>
    <xf numFmtId="0" fontId="13" fillId="2" borderId="11" xfId="0" applyFont="1" applyFill="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4" fillId="3" borderId="0" xfId="0" applyFont="1" applyFill="1"/>
    <xf numFmtId="0" fontId="4" fillId="3" borderId="0" xfId="0" applyFont="1" applyFill="1" applyAlignment="1">
      <alignment vertical="center"/>
    </xf>
    <xf numFmtId="0" fontId="6" fillId="3" borderId="0" xfId="0" applyFont="1" applyFill="1"/>
    <xf numFmtId="0" fontId="3" fillId="3" borderId="0" xfId="0" applyFont="1" applyFill="1"/>
    <xf numFmtId="0" fontId="12" fillId="0" borderId="11" xfId="0" applyFont="1" applyBorder="1" applyAlignment="1">
      <alignment horizontal="center" vertical="center" wrapText="1"/>
    </xf>
    <xf numFmtId="0" fontId="5" fillId="0" borderId="2" xfId="0" applyFont="1" applyBorder="1" applyAlignment="1">
      <alignment horizontal="center" vertical="center" wrapText="1"/>
    </xf>
    <xf numFmtId="164" fontId="8" fillId="0" borderId="2" xfId="0" applyNumberFormat="1" applyFont="1" applyBorder="1" applyAlignment="1" applyProtection="1">
      <alignment horizontal="center" vertical="center" wrapText="1"/>
      <protection locked="0"/>
    </xf>
    <xf numFmtId="164" fontId="18" fillId="0" borderId="2" xfId="0" quotePrefix="1" applyNumberFormat="1" applyFont="1" applyBorder="1" applyAlignment="1">
      <alignment horizontal="center" vertical="center" wrapText="1"/>
    </xf>
    <xf numFmtId="0" fontId="20" fillId="4" borderId="0" xfId="0" applyFont="1" applyFill="1" applyAlignment="1">
      <alignment vertical="center"/>
    </xf>
    <xf numFmtId="0" fontId="4" fillId="4" borderId="0" xfId="0" applyFont="1" applyFill="1"/>
    <xf numFmtId="0" fontId="9" fillId="0" borderId="10" xfId="0" applyFont="1" applyBorder="1" applyAlignment="1">
      <alignment horizontal="left" vertical="center" wrapText="1"/>
    </xf>
    <xf numFmtId="0" fontId="1" fillId="0" borderId="10" xfId="0" applyFont="1" applyBorder="1" applyAlignment="1">
      <alignment horizontal="left" vertical="center" wrapText="1"/>
    </xf>
    <xf numFmtId="165" fontId="8" fillId="0" borderId="8" xfId="0" applyNumberFormat="1" applyFont="1" applyBorder="1" applyAlignment="1">
      <alignment horizontal="center" vertical="center" wrapText="1"/>
    </xf>
    <xf numFmtId="165" fontId="8" fillId="0" borderId="9" xfId="0" applyNumberFormat="1" applyFont="1" applyBorder="1" applyAlignment="1">
      <alignment horizontal="center" vertical="center" wrapText="1"/>
    </xf>
    <xf numFmtId="166" fontId="8" fillId="0" borderId="8" xfId="0" applyNumberFormat="1" applyFont="1" applyBorder="1" applyAlignment="1">
      <alignment horizontal="center" vertical="center" wrapText="1"/>
    </xf>
    <xf numFmtId="166" fontId="8" fillId="0" borderId="11" xfId="0" applyNumberFormat="1" applyFont="1" applyBorder="1" applyAlignment="1">
      <alignment horizontal="center" vertical="center" wrapText="1"/>
    </xf>
    <xf numFmtId="166" fontId="0" fillId="0" borderId="11" xfId="0" applyNumberFormat="1" applyBorder="1" applyAlignment="1">
      <alignment horizontal="center" vertical="center" wrapText="1"/>
    </xf>
    <xf numFmtId="166" fontId="0" fillId="0" borderId="9" xfId="0" applyNumberFormat="1" applyBorder="1" applyAlignment="1">
      <alignment horizontal="center" vertical="center" wrapText="1"/>
    </xf>
    <xf numFmtId="166" fontId="8" fillId="0" borderId="9" xfId="0" applyNumberFormat="1" applyFont="1" applyBorder="1" applyAlignment="1">
      <alignment horizontal="center" vertical="center" wrapText="1"/>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6" fillId="0" borderId="8" xfId="0" applyFont="1" applyBorder="1" applyAlignment="1">
      <alignment horizontal="right" vertical="center"/>
    </xf>
    <xf numFmtId="0" fontId="17" fillId="0" borderId="9" xfId="0" applyFont="1" applyBorder="1" applyAlignment="1">
      <alignment horizontal="right" vertical="center"/>
    </xf>
    <xf numFmtId="0" fontId="13" fillId="2" borderId="11" xfId="0" applyFont="1" applyFill="1" applyBorder="1" applyAlignment="1" applyProtection="1">
      <alignment vertical="center"/>
      <protection locked="0"/>
    </xf>
    <xf numFmtId="0" fontId="13" fillId="2" borderId="9" xfId="0" applyFont="1" applyFill="1" applyBorder="1" applyAlignment="1" applyProtection="1">
      <alignment vertical="center"/>
      <protection locked="0"/>
    </xf>
    <xf numFmtId="0" fontId="13" fillId="0" borderId="11" xfId="0" applyFont="1" applyBorder="1" applyAlignment="1">
      <alignment horizontal="center" vertical="center"/>
    </xf>
    <xf numFmtId="0" fontId="14" fillId="0" borderId="0" xfId="0" applyFont="1" applyAlignment="1">
      <alignment horizontal="left" vertical="center" wrapText="1"/>
    </xf>
    <xf numFmtId="0" fontId="7" fillId="0" borderId="0" xfId="0" applyFont="1" applyAlignment="1">
      <alignment vertical="center"/>
    </xf>
    <xf numFmtId="164" fontId="8" fillId="0" borderId="8" xfId="0" applyNumberFormat="1" applyFont="1" applyBorder="1" applyAlignment="1">
      <alignment horizontal="center" vertical="center" wrapText="1"/>
    </xf>
    <xf numFmtId="164" fontId="8" fillId="0" borderId="9" xfId="0" applyNumberFormat="1" applyFont="1" applyBorder="1" applyAlignment="1">
      <alignment horizontal="center" vertical="center" wrapText="1"/>
    </xf>
    <xf numFmtId="164" fontId="8" fillId="0" borderId="11"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0" fillId="0" borderId="9" xfId="0"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1" xfId="0" applyFont="1" applyBorder="1" applyAlignment="1">
      <alignment horizontal="center" vertical="center" wrapText="1"/>
    </xf>
    <xf numFmtId="0" fontId="5" fillId="0" borderId="4" xfId="0" applyFont="1" applyBorder="1" applyAlignment="1">
      <alignment wrapText="1"/>
    </xf>
    <xf numFmtId="0" fontId="0" fillId="0" borderId="5" xfId="0" applyBorder="1" applyAlignment="1"/>
    <xf numFmtId="0" fontId="0" fillId="0" borderId="6" xfId="0" applyBorder="1" applyAlignment="1"/>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20" fillId="4" borderId="0" xfId="0" applyFont="1" applyFill="1" applyAlignment="1">
      <alignment vertical="center"/>
    </xf>
    <xf numFmtId="168" fontId="8" fillId="0" borderId="8" xfId="0" applyNumberFormat="1" applyFont="1" applyBorder="1" applyAlignment="1" applyProtection="1">
      <alignment horizontal="center" vertical="center" wrapText="1"/>
      <protection locked="0"/>
    </xf>
    <xf numFmtId="168" fontId="8" fillId="0" borderId="9" xfId="0" applyNumberFormat="1" applyFont="1" applyBorder="1" applyAlignment="1" applyProtection="1">
      <alignment horizontal="center" vertical="center" wrapText="1"/>
      <protection locked="0"/>
    </xf>
    <xf numFmtId="167" fontId="8" fillId="0" borderId="8" xfId="0" applyNumberFormat="1" applyFont="1" applyBorder="1" applyAlignment="1" applyProtection="1">
      <alignment horizontal="center" vertical="center" wrapText="1"/>
      <protection locked="0"/>
    </xf>
    <xf numFmtId="167" fontId="0" fillId="0" borderId="11" xfId="0" applyNumberFormat="1" applyBorder="1" applyAlignment="1" applyProtection="1">
      <alignment horizontal="center" vertical="center" wrapText="1"/>
      <protection locked="0"/>
    </xf>
    <xf numFmtId="167" fontId="0" fillId="0" borderId="9" xfId="0" applyNumberFormat="1" applyBorder="1" applyAlignment="1" applyProtection="1">
      <alignment horizontal="center" vertical="center" wrapText="1"/>
      <protection locked="0"/>
    </xf>
    <xf numFmtId="167" fontId="8" fillId="0" borderId="9" xfId="0" applyNumberFormat="1" applyFont="1" applyBorder="1" applyAlignment="1" applyProtection="1">
      <alignment horizontal="center" vertical="center" wrapText="1"/>
      <protection locked="0"/>
    </xf>
    <xf numFmtId="164" fontId="8" fillId="0" borderId="8" xfId="0" applyNumberFormat="1" applyFont="1" applyBorder="1" applyAlignment="1" applyProtection="1">
      <alignment horizontal="center" vertical="center" wrapText="1"/>
      <protection locked="0"/>
    </xf>
    <xf numFmtId="164" fontId="8" fillId="0" borderId="9" xfId="0" applyNumberFormat="1" applyFont="1" applyBorder="1" applyAlignment="1" applyProtection="1">
      <alignment horizontal="center" vertical="center" wrapText="1"/>
      <protection locked="0"/>
    </xf>
    <xf numFmtId="164" fontId="8" fillId="0" borderId="11" xfId="0" applyNumberFormat="1"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165" fontId="18" fillId="0" borderId="8" xfId="0" quotePrefix="1" applyNumberFormat="1" applyFont="1" applyBorder="1" applyAlignment="1">
      <alignment horizontal="center" vertical="center" wrapText="1"/>
    </xf>
    <xf numFmtId="165" fontId="18" fillId="0" borderId="9" xfId="0" applyNumberFormat="1" applyFont="1" applyBorder="1" applyAlignment="1">
      <alignment horizontal="center" vertical="center" wrapText="1"/>
    </xf>
    <xf numFmtId="166" fontId="18" fillId="0" borderId="8" xfId="0" quotePrefix="1" applyNumberFormat="1" applyFont="1" applyBorder="1" applyAlignment="1">
      <alignment horizontal="center" vertical="center" wrapText="1"/>
    </xf>
    <xf numFmtId="166" fontId="18" fillId="0" borderId="11" xfId="0" applyNumberFormat="1" applyFont="1" applyBorder="1" applyAlignment="1">
      <alignment horizontal="center" vertical="center" wrapText="1"/>
    </xf>
    <xf numFmtId="166" fontId="19" fillId="0" borderId="11" xfId="0" applyNumberFormat="1" applyFont="1" applyBorder="1" applyAlignment="1">
      <alignment horizontal="center" vertical="center" wrapText="1"/>
    </xf>
    <xf numFmtId="166" fontId="19" fillId="0" borderId="9" xfId="0" applyNumberFormat="1" applyFont="1" applyBorder="1" applyAlignment="1">
      <alignment horizontal="center" vertical="center" wrapText="1"/>
    </xf>
    <xf numFmtId="166" fontId="18" fillId="0" borderId="9" xfId="0" applyNumberFormat="1" applyFont="1" applyBorder="1" applyAlignment="1">
      <alignment horizontal="center" vertical="center" wrapText="1"/>
    </xf>
    <xf numFmtId="164" fontId="18" fillId="0" borderId="8" xfId="0" quotePrefix="1" applyNumberFormat="1" applyFont="1" applyBorder="1" applyAlignment="1">
      <alignment horizontal="center" vertical="center" wrapText="1"/>
    </xf>
    <xf numFmtId="164" fontId="18" fillId="0" borderId="9" xfId="0" applyNumberFormat="1" applyFont="1" applyBorder="1" applyAlignment="1">
      <alignment horizontal="center" vertical="center" wrapText="1"/>
    </xf>
    <xf numFmtId="164" fontId="18" fillId="0" borderId="11" xfId="0" applyNumberFormat="1" applyFont="1" applyBorder="1" applyAlignment="1">
      <alignment horizontal="center" vertical="center" wrapText="1"/>
    </xf>
    <xf numFmtId="0" fontId="18" fillId="0" borderId="8" xfId="0" quotePrefix="1" applyFont="1" applyBorder="1" applyAlignment="1">
      <alignment horizontal="center" vertical="center" wrapText="1"/>
    </xf>
    <xf numFmtId="0" fontId="18" fillId="0" borderId="9" xfId="0" applyFont="1" applyBorder="1" applyAlignment="1">
      <alignment horizontal="center" vertical="center" wrapText="1"/>
    </xf>
    <xf numFmtId="0" fontId="18" fillId="0" borderId="11" xfId="0" applyFont="1" applyBorder="1" applyAlignment="1">
      <alignment horizontal="center" vertical="center" wrapText="1"/>
    </xf>
  </cellXfs>
  <cellStyles count="1">
    <cellStyle name="Normal" xfId="0" builtinId="0"/>
  </cellStyles>
  <dxfs count="61">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27"/>
        </patternFill>
      </fill>
    </dxf>
    <dxf>
      <fill>
        <patternFill>
          <bgColor indexed="27"/>
        </patternFill>
      </fill>
    </dxf>
    <dxf>
      <fill>
        <patternFill>
          <bgColor indexed="27"/>
        </patternFill>
      </fill>
    </dxf>
    <dxf>
      <fill>
        <patternFill>
          <bgColor indexed="45"/>
        </patternFill>
      </fill>
    </dxf>
    <dxf>
      <fill>
        <patternFill>
          <bgColor indexed="45"/>
        </patternFill>
      </fill>
    </dxf>
    <dxf>
      <fill>
        <patternFill>
          <bgColor indexed="45"/>
        </patternFill>
      </fill>
    </dxf>
    <dxf>
      <fill>
        <patternFill>
          <bgColor indexed="27"/>
        </patternFill>
      </fill>
    </dxf>
    <dxf>
      <fill>
        <patternFill>
          <bgColor indexed="27"/>
        </patternFill>
      </fill>
    </dxf>
    <dxf>
      <fill>
        <patternFill>
          <bgColor indexed="27"/>
        </patternFill>
      </fill>
    </dxf>
    <dxf>
      <fill>
        <patternFill>
          <bgColor indexed="27"/>
        </patternFill>
      </fill>
    </dxf>
    <dxf>
      <font>
        <condense val="0"/>
        <extend val="0"/>
        <color indexed="10"/>
      </font>
    </dxf>
    <dxf>
      <font>
        <b/>
        <i val="0"/>
        <condense val="0"/>
        <extend val="0"/>
        <color indexed="11"/>
      </font>
    </dxf>
    <dxf>
      <fill>
        <patternFill>
          <bgColor indexed="46"/>
        </patternFill>
      </fill>
    </dxf>
    <dxf>
      <font>
        <condense val="0"/>
        <extend val="0"/>
        <color indexed="10"/>
      </font>
    </dxf>
    <dxf>
      <font>
        <b/>
        <i val="0"/>
        <condense val="0"/>
        <extend val="0"/>
        <color indexed="11"/>
      </font>
    </dxf>
    <dxf>
      <fill>
        <patternFill>
          <bgColor indexed="46"/>
        </patternFill>
      </fill>
    </dxf>
    <dxf>
      <font>
        <condense val="0"/>
        <extend val="0"/>
        <color indexed="10"/>
      </font>
    </dxf>
    <dxf>
      <font>
        <b/>
        <i val="0"/>
        <condense val="0"/>
        <extend val="0"/>
        <color indexed="11"/>
      </font>
    </dxf>
    <dxf>
      <fill>
        <patternFill>
          <bgColor indexed="46"/>
        </patternFill>
      </fill>
    </dxf>
    <dxf>
      <font>
        <condense val="0"/>
        <extend val="0"/>
        <color indexed="10"/>
      </font>
    </dxf>
    <dxf>
      <font>
        <b/>
        <i val="0"/>
        <condense val="0"/>
        <extend val="0"/>
        <color indexed="11"/>
      </font>
    </dxf>
    <dxf>
      <fill>
        <patternFill>
          <bgColor indexed="47"/>
        </patternFill>
      </fill>
    </dxf>
    <dxf>
      <font>
        <condense val="0"/>
        <extend val="0"/>
        <color indexed="10"/>
      </font>
    </dxf>
    <dxf>
      <font>
        <b/>
        <i val="0"/>
        <condense val="0"/>
        <extend val="0"/>
        <color indexed="11"/>
      </font>
    </dxf>
    <dxf>
      <fill>
        <patternFill>
          <bgColor indexed="47"/>
        </patternFill>
      </fill>
    </dxf>
    <dxf>
      <font>
        <condense val="0"/>
        <extend val="0"/>
        <color indexed="10"/>
      </font>
    </dxf>
    <dxf>
      <font>
        <b/>
        <i val="0"/>
        <condense val="0"/>
        <extend val="0"/>
        <color indexed="11"/>
      </font>
    </dxf>
    <dxf>
      <fill>
        <patternFill>
          <bgColor indexed="47"/>
        </patternFill>
      </fill>
    </dxf>
    <dxf>
      <font>
        <condense val="0"/>
        <extend val="0"/>
        <color indexed="10"/>
      </font>
    </dxf>
    <dxf>
      <font>
        <b/>
        <i val="0"/>
        <condense val="0"/>
        <extend val="0"/>
        <color indexed="11"/>
      </font>
    </dxf>
    <dxf>
      <fill>
        <patternFill>
          <bgColor indexed="47"/>
        </patternFill>
      </fill>
    </dxf>
    <dxf>
      <font>
        <condense val="0"/>
        <extend val="0"/>
        <color indexed="10"/>
      </font>
    </dxf>
    <dxf>
      <font>
        <b/>
        <i val="0"/>
        <condense val="0"/>
        <extend val="0"/>
        <color indexed="11"/>
      </font>
    </dxf>
    <dxf>
      <fill>
        <patternFill>
          <bgColor indexed="47"/>
        </patternFill>
      </fill>
    </dxf>
    <dxf>
      <fill>
        <patternFill>
          <bgColor indexed="27"/>
        </patternFill>
      </fill>
    </dxf>
    <dxf>
      <fill>
        <patternFill>
          <bgColor indexed="27"/>
        </patternFill>
      </fill>
    </dxf>
    <dxf>
      <fill>
        <patternFill>
          <bgColor indexed="27"/>
        </patternFill>
      </fill>
    </dxf>
    <dxf>
      <fill>
        <patternFill>
          <bgColor indexed="45"/>
        </patternFill>
      </fill>
    </dxf>
    <dxf>
      <fill>
        <patternFill>
          <bgColor indexed="45"/>
        </patternFill>
      </fill>
    </dxf>
    <dxf>
      <fill>
        <patternFill>
          <bgColor indexed="45"/>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45"/>
        </patternFill>
      </fill>
    </dxf>
    <dxf>
      <fill>
        <patternFill>
          <bgColor indexed="45"/>
        </patternFill>
      </fill>
    </dxf>
    <dxf>
      <fill>
        <patternFill>
          <bgColor indexed="45"/>
        </patternFill>
      </fill>
    </dxf>
    <dxf>
      <fill>
        <patternFill>
          <bgColor indexed="27"/>
        </patternFill>
      </fill>
    </dxf>
    <dxf>
      <fill>
        <patternFill>
          <bgColor indexed="27"/>
        </patternFill>
      </fill>
    </dxf>
    <dxf>
      <fill>
        <patternFill>
          <bgColor indexed="27"/>
        </patternFill>
      </fill>
    </dxf>
    <dxf>
      <fill>
        <patternFill>
          <bgColor indexed="27"/>
        </patternFill>
      </fill>
    </dxf>
  </dxfs>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S21"/>
  <sheetViews>
    <sheetView showGridLines="0" tabSelected="1" workbookViewId="0">
      <selection activeCell="E6" sqref="E6"/>
    </sheetView>
  </sheetViews>
  <sheetFormatPr baseColWidth="10" defaultColWidth="0" defaultRowHeight="409.6" zeroHeight="1"/>
  <cols>
    <col min="1" max="1" width="4" style="1" customWidth="1"/>
    <col min="2" max="2" width="20.28515625" style="1" customWidth="1"/>
    <col min="3" max="3" width="18.28515625" style="1" customWidth="1"/>
    <col min="4" max="5" width="10.140625" style="1" customWidth="1"/>
    <col min="6" max="6" width="9.140625" style="1" customWidth="1"/>
    <col min="7" max="7" width="4" style="1" customWidth="1"/>
    <col min="8" max="8" width="3" style="1" customWidth="1"/>
    <col min="9" max="9" width="4" style="1" customWidth="1"/>
    <col min="10" max="11" width="10.140625" style="1" customWidth="1"/>
    <col min="12" max="12" width="4" style="1" customWidth="1"/>
    <col min="13" max="13" width="4.42578125" style="1" hidden="1" customWidth="1"/>
    <col min="14" max="15" width="7" style="1" hidden="1" customWidth="1"/>
    <col min="16" max="16" width="2.7109375" style="1" hidden="1" customWidth="1"/>
    <col min="17" max="18" width="1.85546875" style="1" hidden="1" customWidth="1"/>
    <col min="19" max="19" width="10.7109375" style="1" hidden="1" customWidth="1"/>
    <col min="20" max="20" width="0" style="1" hidden="1" customWidth="1"/>
    <col min="21" max="16384" width="0" style="1" hidden="1"/>
  </cols>
  <sheetData>
    <row r="1" spans="1:18" ht="28" customHeight="1">
      <c r="A1" s="22"/>
      <c r="B1" s="30" t="s">
        <v>1</v>
      </c>
      <c r="C1" s="31"/>
      <c r="D1" s="31"/>
      <c r="E1" s="31"/>
      <c r="F1" s="31"/>
      <c r="G1" s="31"/>
      <c r="H1" s="31"/>
      <c r="I1" s="31"/>
      <c r="J1" s="31"/>
      <c r="K1" s="31"/>
      <c r="L1" s="22"/>
    </row>
    <row r="2" spans="1:18" ht="57" customHeight="1">
      <c r="A2" s="22"/>
      <c r="B2" s="48" t="s">
        <v>7</v>
      </c>
      <c r="C2" s="49"/>
      <c r="D2" s="49"/>
      <c r="E2" s="49"/>
      <c r="F2" s="49"/>
      <c r="G2" s="49"/>
      <c r="H2" s="49"/>
      <c r="I2" s="49"/>
      <c r="J2" s="49"/>
      <c r="K2" s="49"/>
      <c r="L2" s="22"/>
    </row>
    <row r="3" spans="1:18" ht="12">
      <c r="A3" s="22"/>
      <c r="L3" s="22"/>
    </row>
    <row r="4" spans="1:18" ht="28" customHeight="1" thickBot="1">
      <c r="A4" s="22"/>
      <c r="B4" s="6" t="s">
        <v>41</v>
      </c>
      <c r="C4" s="32" t="str">
        <f>IF(AND(Q6="y",R6="y"),"Heart beats for different time periods are shown.  Move to Part 2.",IF(R6="n","First, enter your data in the pink boxes.","Now complete the yellow boxes correctly (they will change to green)."))</f>
        <v>First, enter your data in the pink boxes.</v>
      </c>
      <c r="D4" s="33"/>
      <c r="E4" s="33"/>
      <c r="F4" s="33"/>
      <c r="G4" s="33"/>
      <c r="H4" s="33"/>
      <c r="I4" s="33"/>
      <c r="J4" s="33"/>
      <c r="K4" s="33"/>
      <c r="L4" s="22"/>
    </row>
    <row r="5" spans="1:18" ht="33" thickBot="1">
      <c r="A5" s="22"/>
      <c r="B5" s="10" t="s">
        <v>37</v>
      </c>
      <c r="C5" s="3" t="s">
        <v>28</v>
      </c>
      <c r="D5" s="63" t="s">
        <v>29</v>
      </c>
      <c r="E5" s="64"/>
      <c r="F5" s="63" t="s">
        <v>30</v>
      </c>
      <c r="G5" s="68"/>
      <c r="H5" s="68"/>
      <c r="I5" s="64"/>
      <c r="J5" s="63" t="s">
        <v>31</v>
      </c>
      <c r="K5" s="64"/>
      <c r="L5" s="22"/>
      <c r="M5" s="1" t="s">
        <v>39</v>
      </c>
      <c r="Q5" s="1" t="s">
        <v>40</v>
      </c>
    </row>
    <row r="6" spans="1:18" ht="28" customHeight="1" thickBot="1">
      <c r="A6" s="22"/>
      <c r="B6" s="43" t="s">
        <v>15</v>
      </c>
      <c r="C6" s="44"/>
      <c r="D6" s="7" t="s">
        <v>16</v>
      </c>
      <c r="E6" s="19"/>
      <c r="F6" s="7" t="s">
        <v>17</v>
      </c>
      <c r="G6" s="20"/>
      <c r="H6" s="8" t="s">
        <v>38</v>
      </c>
      <c r="I6" s="19"/>
      <c r="J6" s="7" t="s">
        <v>18</v>
      </c>
      <c r="K6" s="19"/>
      <c r="L6" s="22"/>
      <c r="M6" s="1">
        <v>60</v>
      </c>
      <c r="N6" s="1">
        <v>24</v>
      </c>
      <c r="O6" s="1">
        <v>7</v>
      </c>
      <c r="P6" s="1">
        <v>52</v>
      </c>
      <c r="Q6" s="1" t="str">
        <f>IF(AND(E6=M6,G6=N6,I6=O6,K6=P6),"y","n")</f>
        <v>n</v>
      </c>
      <c r="R6" s="1" t="str">
        <f>IF(OR(ISBLANK(C7),ISBLANK(C8),ISBLANK(C9)),"n","y")</f>
        <v>n</v>
      </c>
    </row>
    <row r="7" spans="1:18" ht="43" customHeight="1" thickBot="1">
      <c r="A7" s="22"/>
      <c r="B7" s="5" t="s">
        <v>32</v>
      </c>
      <c r="C7" s="21"/>
      <c r="D7" s="65" t="str">
        <f>IF(AND(NOT(ISBLANK(C7)),$Q$6="y"),$C7*$E$6,"")</f>
        <v/>
      </c>
      <c r="E7" s="66"/>
      <c r="F7" s="65" t="str">
        <f>IF(AND(NOT(ISBLANK(C7)),$Q$6="y"),$C7*$E$6*$G$6*$I$6,"")</f>
        <v/>
      </c>
      <c r="G7" s="67"/>
      <c r="H7" s="67"/>
      <c r="I7" s="66"/>
      <c r="J7" s="65" t="str">
        <f>IF(AND(NOT(ISBLANK(C7)),$Q$6="y"),$C7*$E$6*$G$6*$I$6*$K$6,"")</f>
        <v/>
      </c>
      <c r="K7" s="66"/>
      <c r="L7" s="22"/>
    </row>
    <row r="8" spans="1:18" ht="43" customHeight="1" thickBot="1">
      <c r="A8" s="22"/>
      <c r="B8" s="5" t="s">
        <v>33</v>
      </c>
      <c r="C8" s="21"/>
      <c r="D8" s="65" t="str">
        <f>IF(AND(NOT(ISBLANK(C8)),$Q$6="y"),$C8*$E$6,"")</f>
        <v/>
      </c>
      <c r="E8" s="66"/>
      <c r="F8" s="65" t="str">
        <f>IF(AND(NOT(ISBLANK(C8)),$Q$6="y"),$C8*$E$6*$G$6*$I$6,"")</f>
        <v/>
      </c>
      <c r="G8" s="67"/>
      <c r="H8" s="67"/>
      <c r="I8" s="66"/>
      <c r="J8" s="65" t="str">
        <f>IF(AND(NOT(ISBLANK(C8)),$Q$6="y"),$C8*$E$6*$G$6*$I$6*$K$6,"")</f>
        <v/>
      </c>
      <c r="K8" s="66"/>
      <c r="L8" s="22"/>
    </row>
    <row r="9" spans="1:18" ht="43" customHeight="1" thickBot="1">
      <c r="A9" s="22"/>
      <c r="B9" s="5" t="s">
        <v>34</v>
      </c>
      <c r="C9" s="21"/>
      <c r="D9" s="65" t="str">
        <f>IF(AND(NOT(ISBLANK(C9)),$Q$6="y"),$C9*$E$6,"")</f>
        <v/>
      </c>
      <c r="E9" s="66"/>
      <c r="F9" s="65" t="str">
        <f>IF(AND(NOT(ISBLANK(C9)),$Q$6="y"),$C9*$E$6*$G$6*$I$6,"")</f>
        <v/>
      </c>
      <c r="G9" s="67"/>
      <c r="H9" s="67"/>
      <c r="I9" s="66"/>
      <c r="J9" s="65" t="str">
        <f>IF(AND(NOT(ISBLANK(C9)),$Q$6="y"),$C9*$E$6*$G$6*$I$6*$K$6,"")</f>
        <v/>
      </c>
      <c r="K9" s="66"/>
      <c r="L9" s="22"/>
    </row>
    <row r="10" spans="1:18" ht="16">
      <c r="A10" s="22"/>
      <c r="B10" s="25"/>
      <c r="C10" s="22"/>
      <c r="D10" s="22"/>
      <c r="E10" s="22"/>
      <c r="F10" s="22"/>
      <c r="G10" s="22"/>
      <c r="H10" s="22"/>
      <c r="I10" s="22"/>
      <c r="J10" s="22"/>
      <c r="K10" s="22"/>
      <c r="L10" s="22"/>
    </row>
    <row r="11" spans="1:18" ht="57" customHeight="1">
      <c r="A11" s="22"/>
      <c r="B11" s="48" t="s">
        <v>8</v>
      </c>
      <c r="C11" s="49"/>
      <c r="D11" s="49"/>
      <c r="E11" s="49"/>
      <c r="F11" s="49"/>
      <c r="G11" s="49"/>
      <c r="H11" s="49"/>
      <c r="I11" s="49"/>
      <c r="J11" s="49"/>
      <c r="K11" s="49"/>
      <c r="L11" s="22"/>
    </row>
    <row r="12" spans="1:18" ht="43" customHeight="1" thickBot="1">
      <c r="A12" s="22"/>
      <c r="B12" s="6" t="s">
        <v>6</v>
      </c>
      <c r="C12" s="32" t="str">
        <f>IF(Q18="n",IF(Q16="n","","The amount of blood pumped has been completed for you.  Now, complete the yellow boxes to complete unit conversion."),"You can now see how much blood is pumped by your heart in different time periods.")</f>
        <v/>
      </c>
      <c r="D12" s="33"/>
      <c r="E12" s="33"/>
      <c r="F12" s="33"/>
      <c r="G12" s="33"/>
      <c r="H12" s="33"/>
      <c r="I12" s="33"/>
      <c r="J12" s="33"/>
      <c r="K12" s="33"/>
      <c r="L12" s="22"/>
    </row>
    <row r="13" spans="1:18" ht="17" thickBot="1">
      <c r="A13" s="22"/>
      <c r="B13" s="2"/>
      <c r="C13" s="60" t="s">
        <v>5</v>
      </c>
      <c r="D13" s="61"/>
      <c r="E13" s="61"/>
      <c r="F13" s="61"/>
      <c r="G13" s="61"/>
      <c r="H13" s="61"/>
      <c r="I13" s="61"/>
      <c r="J13" s="61"/>
      <c r="K13" s="62"/>
      <c r="L13" s="22"/>
    </row>
    <row r="14" spans="1:18" ht="49" customHeight="1" thickBot="1">
      <c r="A14" s="22"/>
      <c r="B14" s="11" t="s">
        <v>36</v>
      </c>
      <c r="C14" s="12" t="s">
        <v>19</v>
      </c>
      <c r="D14" s="53" t="s">
        <v>20</v>
      </c>
      <c r="E14" s="54"/>
      <c r="F14" s="53" t="s">
        <v>21</v>
      </c>
      <c r="G14" s="55"/>
      <c r="H14" s="55"/>
      <c r="I14" s="55"/>
      <c r="J14" s="53" t="s">
        <v>22</v>
      </c>
      <c r="K14" s="56"/>
      <c r="L14" s="22"/>
    </row>
    <row r="15" spans="1:18" ht="28" customHeight="1" thickBot="1">
      <c r="A15" s="22"/>
      <c r="B15" s="4"/>
      <c r="C15" s="13" t="s">
        <v>23</v>
      </c>
      <c r="D15" s="57" t="s">
        <v>24</v>
      </c>
      <c r="E15" s="58"/>
      <c r="F15" s="57" t="s">
        <v>25</v>
      </c>
      <c r="G15" s="59"/>
      <c r="H15" s="59"/>
      <c r="I15" s="58"/>
      <c r="J15" s="57" t="s">
        <v>26</v>
      </c>
      <c r="K15" s="58"/>
      <c r="L15" s="22"/>
    </row>
    <row r="16" spans="1:18" ht="43" customHeight="1" thickBot="1">
      <c r="A16" s="22"/>
      <c r="B16" s="5" t="s">
        <v>32</v>
      </c>
      <c r="C16" s="15" t="str">
        <f>IF($Q$16="y",C7*60,"")</f>
        <v/>
      </c>
      <c r="D16" s="50" t="str">
        <f>IF($Q$16="y",D7*60,"")</f>
        <v/>
      </c>
      <c r="E16" s="51"/>
      <c r="F16" s="50" t="str">
        <f>IF($Q$16="y",F7*60,"")</f>
        <v/>
      </c>
      <c r="G16" s="52"/>
      <c r="H16" s="52"/>
      <c r="I16" s="51"/>
      <c r="J16" s="50" t="str">
        <f>IF($Q$16="y",J7*60,"")</f>
        <v/>
      </c>
      <c r="K16" s="51"/>
      <c r="L16" s="22"/>
      <c r="Q16" s="1" t="str">
        <f>IF(AND(NOT(ISBLANK(C7)),Q6="y"),"y","n")</f>
        <v>n</v>
      </c>
    </row>
    <row r="17" spans="1:17" s="14" customFormat="1" ht="28" customHeight="1" thickBot="1">
      <c r="A17" s="23"/>
      <c r="B17" s="43" t="s">
        <v>13</v>
      </c>
      <c r="C17" s="44"/>
      <c r="D17" s="41" t="s">
        <v>11</v>
      </c>
      <c r="E17" s="42"/>
      <c r="F17" s="41" t="s">
        <v>12</v>
      </c>
      <c r="G17" s="47"/>
      <c r="H17" s="47"/>
      <c r="I17" s="42"/>
      <c r="J17" s="41" t="s">
        <v>12</v>
      </c>
      <c r="K17" s="42"/>
      <c r="L17" s="23"/>
    </row>
    <row r="18" spans="1:17" s="14" customFormat="1" ht="28" customHeight="1" thickBot="1">
      <c r="A18" s="23"/>
      <c r="B18" s="43" t="s">
        <v>14</v>
      </c>
      <c r="C18" s="44"/>
      <c r="D18" s="18" t="s">
        <v>27</v>
      </c>
      <c r="E18" s="19"/>
      <c r="F18" s="18" t="s">
        <v>10</v>
      </c>
      <c r="G18" s="45"/>
      <c r="H18" s="45"/>
      <c r="I18" s="46"/>
      <c r="J18" s="18" t="s">
        <v>9</v>
      </c>
      <c r="K18" s="19"/>
      <c r="L18" s="23"/>
      <c r="M18" s="14">
        <v>1000</v>
      </c>
      <c r="N18" s="14">
        <v>1000000</v>
      </c>
      <c r="O18" s="14">
        <v>1000000</v>
      </c>
      <c r="Q18" s="14" t="str">
        <f>IF(AND(E18=M18,G18=N18,K18=O18),"y","n")</f>
        <v>n</v>
      </c>
    </row>
    <row r="19" spans="1:17" ht="43" customHeight="1" thickBot="1">
      <c r="A19" s="22"/>
      <c r="B19" s="16"/>
      <c r="C19" s="17"/>
      <c r="D19" s="34" t="str">
        <f>IF(Q18="y",D16/E18,"")</f>
        <v/>
      </c>
      <c r="E19" s="35"/>
      <c r="F19" s="36" t="str">
        <f>IF(Q18="y",F16/G18,"")</f>
        <v/>
      </c>
      <c r="G19" s="37"/>
      <c r="H19" s="38"/>
      <c r="I19" s="39"/>
      <c r="J19" s="36" t="str">
        <f>IF(Q18="y",J16/K18,"")</f>
        <v/>
      </c>
      <c r="K19" s="40"/>
      <c r="L19" s="22"/>
    </row>
    <row r="20" spans="1:17" ht="28" customHeight="1">
      <c r="A20" s="22"/>
      <c r="B20" s="24"/>
      <c r="C20" s="24"/>
      <c r="D20" s="24"/>
      <c r="E20" s="24"/>
      <c r="F20" s="24"/>
      <c r="G20" s="24"/>
      <c r="H20" s="24"/>
      <c r="I20" s="24"/>
      <c r="J20" s="24"/>
      <c r="K20" s="24"/>
      <c r="L20" s="22"/>
    </row>
    <row r="21" spans="1:17" ht="15" hidden="1">
      <c r="B21" s="9"/>
      <c r="C21" s="9"/>
      <c r="D21" s="9"/>
      <c r="E21" s="9"/>
      <c r="F21" s="9"/>
      <c r="G21" s="9"/>
      <c r="H21" s="9"/>
      <c r="I21" s="9"/>
      <c r="J21" s="9"/>
      <c r="K21" s="9"/>
    </row>
  </sheetData>
  <sheetCalcPr fullCalcOnLoad="1"/>
  <sheetProtection sheet="1" objects="1" scenarios="1"/>
  <mergeCells count="36">
    <mergeCell ref="J7:K7"/>
    <mergeCell ref="J8:K8"/>
    <mergeCell ref="J9:K9"/>
    <mergeCell ref="J5:K5"/>
    <mergeCell ref="F5:I5"/>
    <mergeCell ref="D9:E9"/>
    <mergeCell ref="D8:E8"/>
    <mergeCell ref="F8:I8"/>
    <mergeCell ref="F9:I9"/>
    <mergeCell ref="F7:I7"/>
    <mergeCell ref="B2:K2"/>
    <mergeCell ref="B11:K11"/>
    <mergeCell ref="D16:E16"/>
    <mergeCell ref="F16:I16"/>
    <mergeCell ref="J16:K16"/>
    <mergeCell ref="D14:E14"/>
    <mergeCell ref="F14:I14"/>
    <mergeCell ref="J14:K14"/>
    <mergeCell ref="D15:E15"/>
    <mergeCell ref="F15:I15"/>
    <mergeCell ref="J15:K15"/>
    <mergeCell ref="C13:K13"/>
    <mergeCell ref="B6:C6"/>
    <mergeCell ref="C4:K4"/>
    <mergeCell ref="D5:E5"/>
    <mergeCell ref="D7:E7"/>
    <mergeCell ref="C12:K12"/>
    <mergeCell ref="D19:E19"/>
    <mergeCell ref="F19:I19"/>
    <mergeCell ref="J19:K19"/>
    <mergeCell ref="J17:K17"/>
    <mergeCell ref="B17:C17"/>
    <mergeCell ref="B18:C18"/>
    <mergeCell ref="G18:I18"/>
    <mergeCell ref="D17:E17"/>
    <mergeCell ref="F17:I17"/>
  </mergeCells>
  <phoneticPr fontId="2" type="noConversion"/>
  <conditionalFormatting sqref="C7">
    <cfRule type="expression" dxfId="56" priority="0" stopIfTrue="1">
      <formula>ISBLANK($C$7)</formula>
    </cfRule>
  </conditionalFormatting>
  <conditionalFormatting sqref="C8">
    <cfRule type="expression" dxfId="55" priority="0" stopIfTrue="1">
      <formula>ISBLANK($C$8)</formula>
    </cfRule>
  </conditionalFormatting>
  <conditionalFormatting sqref="C9">
    <cfRule type="expression" dxfId="54" priority="0" stopIfTrue="1">
      <formula>ISBLANK($C$9)</formula>
    </cfRule>
  </conditionalFormatting>
  <conditionalFormatting sqref="E6">
    <cfRule type="cellIs" dxfId="6" priority="0" stopIfTrue="1" operator="equal">
      <formula>$M$6</formula>
    </cfRule>
  </conditionalFormatting>
  <conditionalFormatting sqref="G6">
    <cfRule type="cellIs" dxfId="5" priority="0" stopIfTrue="1" operator="equal">
      <formula>$N$6</formula>
    </cfRule>
  </conditionalFormatting>
  <conditionalFormatting sqref="I6">
    <cfRule type="cellIs" dxfId="4" priority="0" stopIfTrue="1" operator="equal">
      <formula>$O$6</formula>
    </cfRule>
  </conditionalFormatting>
  <conditionalFormatting sqref="K6">
    <cfRule type="cellIs" dxfId="3" priority="0" stopIfTrue="1" operator="equal">
      <formula>$P$6</formula>
    </cfRule>
  </conditionalFormatting>
  <conditionalFormatting sqref="E18">
    <cfRule type="cellIs" dxfId="2" priority="0" stopIfTrue="1" operator="equal">
      <formula>$M$18</formula>
    </cfRule>
  </conditionalFormatting>
  <conditionalFormatting sqref="G18:I18">
    <cfRule type="cellIs" dxfId="1" priority="0" stopIfTrue="1" operator="equal">
      <formula>$N$18</formula>
    </cfRule>
  </conditionalFormatting>
  <conditionalFormatting sqref="K18">
    <cfRule type="cellIs" dxfId="0" priority="0" stopIfTrue="1" operator="equal">
      <formula>$O$18</formula>
    </cfRule>
  </conditionalFormatting>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Y21"/>
  <sheetViews>
    <sheetView showGridLines="0" workbookViewId="0">
      <selection activeCell="C7" sqref="C7"/>
    </sheetView>
  </sheetViews>
  <sheetFormatPr baseColWidth="10" defaultColWidth="0" defaultRowHeight="409.6" zeroHeight="1"/>
  <cols>
    <col min="1" max="1" width="4" style="1" customWidth="1"/>
    <col min="2" max="2" width="20.28515625" style="1" customWidth="1"/>
    <col min="3" max="3" width="18.28515625" style="1" customWidth="1"/>
    <col min="4" max="5" width="10.140625" style="1" customWidth="1"/>
    <col min="6" max="6" width="9.140625" style="1" customWidth="1"/>
    <col min="7" max="7" width="4" style="1" customWidth="1"/>
    <col min="8" max="8" width="3" style="1" customWidth="1"/>
    <col min="9" max="9" width="4" style="1" customWidth="1"/>
    <col min="10" max="11" width="10.140625" style="1" customWidth="1"/>
    <col min="12" max="12" width="4" style="1" customWidth="1"/>
    <col min="13" max="13" width="4.42578125" style="1" hidden="1" customWidth="1"/>
    <col min="14" max="15" width="7" style="1" hidden="1" customWidth="1"/>
    <col min="16" max="16" width="2.7109375" style="1" hidden="1" customWidth="1"/>
    <col min="17" max="17" width="5.85546875" style="1" hidden="1" customWidth="1"/>
    <col min="18" max="18" width="6.140625" style="1" hidden="1" customWidth="1"/>
    <col min="19" max="19" width="7" style="1" hidden="1" customWidth="1"/>
    <col min="20" max="20" width="10.7109375" style="1" hidden="1" customWidth="1"/>
    <col min="21" max="21" width="0" style="1" hidden="1" customWidth="1"/>
    <col min="22" max="16384" width="0" style="1" hidden="1"/>
  </cols>
  <sheetData>
    <row r="1" spans="1:25" ht="28" customHeight="1">
      <c r="A1" s="22"/>
      <c r="B1" s="69" t="s">
        <v>0</v>
      </c>
      <c r="C1" s="69"/>
      <c r="D1" s="31"/>
      <c r="E1" s="31"/>
      <c r="F1" s="31"/>
      <c r="G1" s="31"/>
      <c r="H1" s="31"/>
      <c r="I1" s="31"/>
      <c r="J1" s="31"/>
      <c r="K1" s="31"/>
      <c r="L1" s="22"/>
    </row>
    <row r="2" spans="1:25" ht="57" customHeight="1">
      <c r="A2" s="22"/>
      <c r="B2" s="48" t="s">
        <v>7</v>
      </c>
      <c r="C2" s="49"/>
      <c r="D2" s="49"/>
      <c r="E2" s="49"/>
      <c r="F2" s="49"/>
      <c r="G2" s="49"/>
      <c r="H2" s="49"/>
      <c r="I2" s="49"/>
      <c r="J2" s="49"/>
      <c r="K2" s="49"/>
      <c r="L2" s="22"/>
    </row>
    <row r="3" spans="1:25" ht="12">
      <c r="A3" s="22"/>
      <c r="L3" s="22"/>
    </row>
    <row r="4" spans="1:25" ht="28" customHeight="1" thickBot="1">
      <c r="A4" s="22"/>
      <c r="B4" s="6" t="s">
        <v>41</v>
      </c>
      <c r="C4" s="32" t="str">
        <f>IF(Q10="y","Heart beats for different time periods are calculated correctly.  Move to Part 2.",IF(AND(Q6="y",R6="y"),"Enter formulae to complete the calculations.",IF(R6="n","First, enter your data in the pink boxes.","Now complete the yellow boxes correctly (they will change to green).")))</f>
        <v>Heart beats for different time periods are calculated correctly.  Move to Part 2.</v>
      </c>
      <c r="D4" s="33"/>
      <c r="E4" s="33"/>
      <c r="F4" s="33"/>
      <c r="G4" s="33"/>
      <c r="H4" s="33"/>
      <c r="I4" s="33"/>
      <c r="J4" s="33"/>
      <c r="K4" s="33"/>
      <c r="L4" s="22"/>
    </row>
    <row r="5" spans="1:25" ht="33" thickBot="1">
      <c r="A5" s="22"/>
      <c r="B5" s="10" t="s">
        <v>37</v>
      </c>
      <c r="C5" s="3" t="s">
        <v>28</v>
      </c>
      <c r="D5" s="63" t="s">
        <v>29</v>
      </c>
      <c r="E5" s="64"/>
      <c r="F5" s="63" t="s">
        <v>30</v>
      </c>
      <c r="G5" s="68"/>
      <c r="H5" s="68"/>
      <c r="I5" s="64"/>
      <c r="J5" s="63" t="s">
        <v>31</v>
      </c>
      <c r="K5" s="64"/>
      <c r="L5" s="22"/>
      <c r="M5" s="1" t="s">
        <v>39</v>
      </c>
      <c r="Q5" s="1" t="s">
        <v>40</v>
      </c>
    </row>
    <row r="6" spans="1:25" ht="28" customHeight="1" thickBot="1">
      <c r="A6" s="22"/>
      <c r="B6" s="43" t="s">
        <v>15</v>
      </c>
      <c r="C6" s="44"/>
      <c r="D6" s="7" t="s">
        <v>16</v>
      </c>
      <c r="E6" s="19"/>
      <c r="F6" s="7" t="s">
        <v>17</v>
      </c>
      <c r="G6" s="20"/>
      <c r="H6" s="8" t="s">
        <v>38</v>
      </c>
      <c r="I6" s="19"/>
      <c r="J6" s="7" t="s">
        <v>18</v>
      </c>
      <c r="K6" s="19"/>
      <c r="L6" s="22"/>
      <c r="M6" s="1">
        <v>60</v>
      </c>
      <c r="N6" s="1">
        <v>24</v>
      </c>
      <c r="O6" s="1">
        <v>7</v>
      </c>
      <c r="P6" s="1">
        <v>52</v>
      </c>
      <c r="Q6" s="1" t="str">
        <f>IF(AND(E6=M6,G6=N6,I6=O6,K6=P6),"y","n")</f>
        <v>n</v>
      </c>
      <c r="R6" s="1" t="str">
        <f>IF(OR(ISBLANK(C7),ISBLANK(C8),ISBLANK(C9)),"n","y")</f>
        <v>n</v>
      </c>
    </row>
    <row r="7" spans="1:25" ht="43" customHeight="1" thickBot="1">
      <c r="A7" s="22"/>
      <c r="B7" s="5" t="s">
        <v>32</v>
      </c>
      <c r="C7" s="21"/>
      <c r="D7" s="79"/>
      <c r="E7" s="80"/>
      <c r="F7" s="79"/>
      <c r="G7" s="81"/>
      <c r="H7" s="82"/>
      <c r="I7" s="83"/>
      <c r="J7" s="79"/>
      <c r="K7" s="80"/>
      <c r="L7" s="22"/>
      <c r="Q7" s="1">
        <f>C7*$M$6</f>
        <v>0</v>
      </c>
      <c r="R7" s="1">
        <f>C7*$M$6*$N$6*$O$6</f>
        <v>0</v>
      </c>
      <c r="S7" s="1">
        <f>C7*$M$6*$N$6*$O$6*$P$6</f>
        <v>0</v>
      </c>
      <c r="T7" s="1" t="str">
        <f>IF(D7=Q7,"y","n")</f>
        <v>y</v>
      </c>
      <c r="U7" s="1" t="str">
        <f>IF(F7=R7,"y","n")</f>
        <v>y</v>
      </c>
      <c r="V7" s="1" t="str">
        <f>IF(J7=S7,"y","n")</f>
        <v>y</v>
      </c>
    </row>
    <row r="8" spans="1:25" ht="43" customHeight="1" thickBot="1">
      <c r="A8" s="22"/>
      <c r="B8" s="5" t="s">
        <v>33</v>
      </c>
      <c r="C8" s="21"/>
      <c r="D8" s="79"/>
      <c r="E8" s="80"/>
      <c r="F8" s="79"/>
      <c r="G8" s="81"/>
      <c r="H8" s="82"/>
      <c r="I8" s="83"/>
      <c r="J8" s="79"/>
      <c r="K8" s="80"/>
      <c r="L8" s="22"/>
      <c r="Q8" s="1">
        <f t="shared" ref="Q8:Q9" si="0">C8*$M$6</f>
        <v>0</v>
      </c>
      <c r="R8" s="1">
        <f t="shared" ref="R8:R9" si="1">C8*$M$6*$N$6*$O$6</f>
        <v>0</v>
      </c>
      <c r="S8" s="1">
        <f t="shared" ref="S8:S9" si="2">C8*$M$6*$N$6*$O$6*$P$6</f>
        <v>0</v>
      </c>
      <c r="T8" s="1" t="str">
        <f t="shared" ref="T8:T9" si="3">IF(D8=Q8,"y","n")</f>
        <v>y</v>
      </c>
      <c r="U8" s="1" t="str">
        <f t="shared" ref="U8:U9" si="4">IF(F8=R8,"y","n")</f>
        <v>y</v>
      </c>
      <c r="V8" s="1" t="str">
        <f t="shared" ref="V8:V9" si="5">IF(J8=S8,"y","n")</f>
        <v>y</v>
      </c>
    </row>
    <row r="9" spans="1:25" ht="43" customHeight="1" thickBot="1">
      <c r="A9" s="22"/>
      <c r="B9" s="5" t="s">
        <v>34</v>
      </c>
      <c r="C9" s="21"/>
      <c r="D9" s="79"/>
      <c r="E9" s="80"/>
      <c r="F9" s="79"/>
      <c r="G9" s="81"/>
      <c r="H9" s="82"/>
      <c r="I9" s="83"/>
      <c r="J9" s="79"/>
      <c r="K9" s="80"/>
      <c r="L9" s="22"/>
      <c r="Q9" s="1">
        <f t="shared" si="0"/>
        <v>0</v>
      </c>
      <c r="R9" s="1">
        <f t="shared" si="1"/>
        <v>0</v>
      </c>
      <c r="S9" s="1">
        <f t="shared" si="2"/>
        <v>0</v>
      </c>
      <c r="T9" s="1" t="str">
        <f t="shared" si="3"/>
        <v>y</v>
      </c>
      <c r="U9" s="1" t="str">
        <f t="shared" si="4"/>
        <v>y</v>
      </c>
      <c r="V9" s="1" t="str">
        <f t="shared" si="5"/>
        <v>y</v>
      </c>
    </row>
    <row r="10" spans="1:25" ht="16">
      <c r="A10" s="22"/>
      <c r="B10" s="25"/>
      <c r="C10" s="22"/>
      <c r="D10" s="22"/>
      <c r="E10" s="22"/>
      <c r="F10" s="22"/>
      <c r="G10" s="22"/>
      <c r="H10" s="22"/>
      <c r="I10" s="22"/>
      <c r="J10" s="22"/>
      <c r="K10" s="22"/>
      <c r="L10" s="22"/>
      <c r="Q10" s="1" t="str">
        <f>IF(W10=9,"y","n")</f>
        <v>y</v>
      </c>
      <c r="T10" s="1">
        <f>COUNTIF(T7:T9,"y")</f>
        <v>3</v>
      </c>
      <c r="U10" s="1">
        <f>COUNTIF(U7:U9,"y")</f>
        <v>3</v>
      </c>
      <c r="V10" s="1">
        <f>COUNTIF(V7:V9,"y")</f>
        <v>3</v>
      </c>
      <c r="W10" s="1">
        <f>SUM(T10:V10)</f>
        <v>9</v>
      </c>
    </row>
    <row r="11" spans="1:25" ht="57" customHeight="1">
      <c r="A11" s="22"/>
      <c r="B11" s="48" t="s">
        <v>8</v>
      </c>
      <c r="C11" s="49"/>
      <c r="D11" s="49"/>
      <c r="E11" s="49"/>
      <c r="F11" s="49"/>
      <c r="G11" s="49"/>
      <c r="H11" s="49"/>
      <c r="I11" s="49"/>
      <c r="J11" s="49"/>
      <c r="K11" s="49"/>
      <c r="L11" s="22"/>
    </row>
    <row r="12" spans="1:25" ht="43" customHeight="1" thickBot="1">
      <c r="A12" s="22"/>
      <c r="B12" s="6" t="s">
        <v>6</v>
      </c>
      <c r="C12" s="32" t="str">
        <f>IF(Q15="y",IF(Y16=4,IF(Q18="y",IF(Y19=3,"Completed","Enter formulae in the purple boxes to complete the unit conversion"),"Enter values in the yellow boxes for the correct unit conversion."),"Enter formulae in the orange boxes to calculate the amount of blood pumped at rest."),"Complete Part 1 first.")</f>
        <v>Complete Part 1 first.</v>
      </c>
      <c r="D12" s="33"/>
      <c r="E12" s="33"/>
      <c r="F12" s="33"/>
      <c r="G12" s="33"/>
      <c r="H12" s="33"/>
      <c r="I12" s="33"/>
      <c r="J12" s="33"/>
      <c r="K12" s="33"/>
      <c r="L12" s="22"/>
    </row>
    <row r="13" spans="1:25" ht="17" thickBot="1">
      <c r="A13" s="22"/>
      <c r="B13" s="2"/>
      <c r="C13" s="60" t="s">
        <v>35</v>
      </c>
      <c r="D13" s="61"/>
      <c r="E13" s="61"/>
      <c r="F13" s="61"/>
      <c r="G13" s="61"/>
      <c r="H13" s="61"/>
      <c r="I13" s="61"/>
      <c r="J13" s="61"/>
      <c r="K13" s="62"/>
      <c r="L13" s="22"/>
    </row>
    <row r="14" spans="1:25" ht="49" customHeight="1" thickBot="1">
      <c r="A14" s="22"/>
      <c r="B14" s="11" t="s">
        <v>36</v>
      </c>
      <c r="C14" s="12" t="s">
        <v>19</v>
      </c>
      <c r="D14" s="53" t="s">
        <v>20</v>
      </c>
      <c r="E14" s="54"/>
      <c r="F14" s="53" t="s">
        <v>21</v>
      </c>
      <c r="G14" s="55"/>
      <c r="H14" s="55"/>
      <c r="I14" s="55"/>
      <c r="J14" s="53" t="s">
        <v>22</v>
      </c>
      <c r="K14" s="56"/>
      <c r="L14" s="22"/>
    </row>
    <row r="15" spans="1:25" ht="28" customHeight="1" thickBot="1">
      <c r="A15" s="22"/>
      <c r="B15" s="4"/>
      <c r="C15" s="13" t="s">
        <v>23</v>
      </c>
      <c r="D15" s="57" t="s">
        <v>24</v>
      </c>
      <c r="E15" s="58"/>
      <c r="F15" s="57" t="s">
        <v>25</v>
      </c>
      <c r="G15" s="59"/>
      <c r="H15" s="59"/>
      <c r="I15" s="58"/>
      <c r="J15" s="57" t="s">
        <v>26</v>
      </c>
      <c r="K15" s="58"/>
      <c r="L15" s="22"/>
      <c r="Q15" s="1" t="str">
        <f>IF(AND(NOT(ISBLANK(C7)),Q6="y"),"y","n")</f>
        <v>n</v>
      </c>
    </row>
    <row r="16" spans="1:25" ht="43" customHeight="1" thickBot="1">
      <c r="A16" s="22"/>
      <c r="B16" s="5" t="s">
        <v>32</v>
      </c>
      <c r="C16" s="28"/>
      <c r="D16" s="76"/>
      <c r="E16" s="77"/>
      <c r="F16" s="76"/>
      <c r="G16" s="78"/>
      <c r="H16" s="78"/>
      <c r="I16" s="77"/>
      <c r="J16" s="76"/>
      <c r="K16" s="77"/>
      <c r="L16" s="22"/>
      <c r="Q16" s="1">
        <f>C7*60</f>
        <v>0</v>
      </c>
      <c r="R16" s="1">
        <f>Q7*60</f>
        <v>0</v>
      </c>
      <c r="S16" s="1">
        <f t="shared" ref="S16:T16" si="6">R7*60</f>
        <v>0</v>
      </c>
      <c r="T16" s="1">
        <f t="shared" si="6"/>
        <v>0</v>
      </c>
      <c r="U16" s="1" t="str">
        <f>IF(C16=Q16,"y","n")</f>
        <v>y</v>
      </c>
      <c r="V16" s="1" t="str">
        <f>IF(D16=R16,"y","n")</f>
        <v>y</v>
      </c>
      <c r="W16" s="1" t="str">
        <f>IF(F16=S16,"y","n")</f>
        <v>y</v>
      </c>
      <c r="X16" s="1" t="str">
        <f>IF(J16=T16,"y","n")</f>
        <v>y</v>
      </c>
      <c r="Y16" s="1">
        <f>COUNTIF(U16:X16,"y")</f>
        <v>4</v>
      </c>
    </row>
    <row r="17" spans="1:25" s="14" customFormat="1" ht="28" customHeight="1" thickBot="1">
      <c r="A17" s="23"/>
      <c r="B17" s="43" t="s">
        <v>13</v>
      </c>
      <c r="C17" s="44"/>
      <c r="D17" s="41" t="s">
        <v>11</v>
      </c>
      <c r="E17" s="42"/>
      <c r="F17" s="41" t="s">
        <v>12</v>
      </c>
      <c r="G17" s="47"/>
      <c r="H17" s="47"/>
      <c r="I17" s="42"/>
      <c r="J17" s="41" t="s">
        <v>12</v>
      </c>
      <c r="K17" s="42"/>
      <c r="L17" s="23"/>
    </row>
    <row r="18" spans="1:25" s="14" customFormat="1" ht="28" customHeight="1" thickBot="1">
      <c r="A18" s="23"/>
      <c r="B18" s="43" t="s">
        <v>14</v>
      </c>
      <c r="C18" s="44"/>
      <c r="D18" s="18" t="s">
        <v>27</v>
      </c>
      <c r="E18" s="19"/>
      <c r="F18" s="18" t="s">
        <v>10</v>
      </c>
      <c r="G18" s="45"/>
      <c r="H18" s="45"/>
      <c r="I18" s="46"/>
      <c r="J18" s="18" t="s">
        <v>9</v>
      </c>
      <c r="K18" s="19"/>
      <c r="L18" s="23"/>
      <c r="M18" s="14">
        <v>1000</v>
      </c>
      <c r="N18" s="14">
        <v>1000000</v>
      </c>
      <c r="O18" s="14">
        <v>1000000</v>
      </c>
      <c r="Q18" s="14" t="str">
        <f>IF(AND(E18=M18,G18=N18,K18=O18),"y","n")</f>
        <v>n</v>
      </c>
    </row>
    <row r="19" spans="1:25" ht="43" customHeight="1" thickBot="1">
      <c r="A19" s="22"/>
      <c r="B19" s="16"/>
      <c r="C19" s="17"/>
      <c r="D19" s="70"/>
      <c r="E19" s="71"/>
      <c r="F19" s="72"/>
      <c r="G19" s="73"/>
      <c r="H19" s="73"/>
      <c r="I19" s="74"/>
      <c r="J19" s="72"/>
      <c r="K19" s="75"/>
      <c r="L19" s="22"/>
      <c r="Q19" s="1">
        <f>R16/M18</f>
        <v>0</v>
      </c>
      <c r="R19" s="1">
        <f>S16/N18</f>
        <v>0</v>
      </c>
      <c r="S19" s="1">
        <f>T16/O18</f>
        <v>0</v>
      </c>
      <c r="U19" s="1" t="str">
        <f>IF(D19=Q19,"y","n")</f>
        <v>y</v>
      </c>
      <c r="V19" s="1" t="str">
        <f>IF(F19=R19,"y","n")</f>
        <v>y</v>
      </c>
      <c r="W19" s="1" t="str">
        <f>IF(J19=S19,"y","n")</f>
        <v>y</v>
      </c>
      <c r="Y19" s="1">
        <f>COUNTIF(U19:X19,"y")</f>
        <v>3</v>
      </c>
    </row>
    <row r="20" spans="1:25" ht="28" customHeight="1">
      <c r="A20" s="22"/>
      <c r="B20" s="24"/>
      <c r="C20" s="24"/>
      <c r="D20" s="24"/>
      <c r="E20" s="24"/>
      <c r="F20" s="24"/>
      <c r="G20" s="24"/>
      <c r="H20" s="24"/>
      <c r="I20" s="24"/>
      <c r="J20" s="24"/>
      <c r="K20" s="24"/>
      <c r="L20" s="22"/>
    </row>
    <row r="21" spans="1:25" ht="15" hidden="1">
      <c r="B21" s="9"/>
      <c r="C21" s="9"/>
      <c r="D21" s="9"/>
      <c r="E21" s="9"/>
      <c r="F21" s="9"/>
      <c r="G21" s="9"/>
      <c r="H21" s="9"/>
      <c r="I21" s="9"/>
      <c r="J21" s="9"/>
      <c r="K21" s="9"/>
    </row>
  </sheetData>
  <sheetCalcPr fullCalcOnLoad="1"/>
  <sheetProtection sheet="1" objects="1" scenarios="1"/>
  <mergeCells count="37">
    <mergeCell ref="B6:C6"/>
    <mergeCell ref="B2:K2"/>
    <mergeCell ref="C4:K4"/>
    <mergeCell ref="D5:E5"/>
    <mergeCell ref="F5:I5"/>
    <mergeCell ref="J5:K5"/>
    <mergeCell ref="D15:E15"/>
    <mergeCell ref="F15:I15"/>
    <mergeCell ref="J15:K15"/>
    <mergeCell ref="D7:E7"/>
    <mergeCell ref="F7:I7"/>
    <mergeCell ref="J7:K7"/>
    <mergeCell ref="D8:E8"/>
    <mergeCell ref="F8:I8"/>
    <mergeCell ref="J8:K8"/>
    <mergeCell ref="D9:E9"/>
    <mergeCell ref="F9:I9"/>
    <mergeCell ref="J9:K9"/>
    <mergeCell ref="B11:K11"/>
    <mergeCell ref="C13:K13"/>
    <mergeCell ref="C12:K12"/>
    <mergeCell ref="B1:C1"/>
    <mergeCell ref="D19:E19"/>
    <mergeCell ref="F19:I19"/>
    <mergeCell ref="J19:K19"/>
    <mergeCell ref="B17:C17"/>
    <mergeCell ref="D17:E17"/>
    <mergeCell ref="F17:I17"/>
    <mergeCell ref="J17:K17"/>
    <mergeCell ref="B18:C18"/>
    <mergeCell ref="G18:I18"/>
    <mergeCell ref="D14:E14"/>
    <mergeCell ref="F14:I14"/>
    <mergeCell ref="J14:K14"/>
    <mergeCell ref="D16:E16"/>
    <mergeCell ref="F16:I16"/>
    <mergeCell ref="J16:K16"/>
  </mergeCells>
  <phoneticPr fontId="2" type="noConversion"/>
  <conditionalFormatting sqref="E6">
    <cfRule type="cellIs" dxfId="50" priority="0" stopIfTrue="1" operator="equal">
      <formula>$M$6</formula>
    </cfRule>
  </conditionalFormatting>
  <conditionalFormatting sqref="G6">
    <cfRule type="cellIs" dxfId="49" priority="0" stopIfTrue="1" operator="equal">
      <formula>$N$6</formula>
    </cfRule>
  </conditionalFormatting>
  <conditionalFormatting sqref="I6">
    <cfRule type="cellIs" dxfId="48" priority="0" stopIfTrue="1" operator="equal">
      <formula>$O$6</formula>
    </cfRule>
  </conditionalFormatting>
  <conditionalFormatting sqref="K6">
    <cfRule type="cellIs" dxfId="47" priority="0" stopIfTrue="1" operator="equal">
      <formula>$P$6</formula>
    </cfRule>
  </conditionalFormatting>
  <conditionalFormatting sqref="C7">
    <cfRule type="expression" dxfId="46" priority="0" stopIfTrue="1">
      <formula>ISBLANK($C$7)</formula>
    </cfRule>
  </conditionalFormatting>
  <conditionalFormatting sqref="C8">
    <cfRule type="expression" dxfId="45" priority="0" stopIfTrue="1">
      <formula>ISBLANK($C$8)</formula>
    </cfRule>
  </conditionalFormatting>
  <conditionalFormatting sqref="C9">
    <cfRule type="expression" dxfId="44" priority="0" stopIfTrue="1">
      <formula>ISBLANK($C$9)</formula>
    </cfRule>
  </conditionalFormatting>
  <conditionalFormatting sqref="E18">
    <cfRule type="cellIs" dxfId="43" priority="0" stopIfTrue="1" operator="equal">
      <formula>$M$18</formula>
    </cfRule>
  </conditionalFormatting>
  <conditionalFormatting sqref="G18:I18">
    <cfRule type="cellIs" dxfId="42" priority="0" stopIfTrue="1" operator="equal">
      <formula>$N$18</formula>
    </cfRule>
  </conditionalFormatting>
  <conditionalFormatting sqref="K18">
    <cfRule type="cellIs" dxfId="41" priority="0" stopIfTrue="1" operator="equal">
      <formula>$O$18</formula>
    </cfRule>
  </conditionalFormatting>
  <conditionalFormatting sqref="D7:E9 F16:I16">
    <cfRule type="expression" dxfId="40" priority="0" stopIfTrue="1">
      <formula>ISBLANK(D7)</formula>
    </cfRule>
    <cfRule type="cellIs" dxfId="39" priority="0" stopIfTrue="1" operator="equal">
      <formula>Q7</formula>
    </cfRule>
    <cfRule type="cellIs" dxfId="38" priority="0" stopIfTrue="1" operator="notEqual">
      <formula>Q7</formula>
    </cfRule>
  </conditionalFormatting>
  <conditionalFormatting sqref="F7:G9">
    <cfRule type="expression" dxfId="37" priority="0" stopIfTrue="1">
      <formula>ISBLANK(F7)</formula>
    </cfRule>
    <cfRule type="cellIs" dxfId="36" priority="0" stopIfTrue="1" operator="equal">
      <formula>R7</formula>
    </cfRule>
    <cfRule type="cellIs" dxfId="35" priority="0" stopIfTrue="1" operator="notEqual">
      <formula>R7</formula>
    </cfRule>
  </conditionalFormatting>
  <conditionalFormatting sqref="J7:K9">
    <cfRule type="expression" dxfId="34" priority="0" stopIfTrue="1">
      <formula>ISBLANK(J7)</formula>
    </cfRule>
    <cfRule type="cellIs" dxfId="33" priority="0" stopIfTrue="1" operator="equal">
      <formula>S7</formula>
    </cfRule>
    <cfRule type="cellIs" dxfId="32" priority="0" stopIfTrue="1" operator="notEqual">
      <formula>S7</formula>
    </cfRule>
  </conditionalFormatting>
  <conditionalFormatting sqref="C16:E16">
    <cfRule type="expression" dxfId="31" priority="0" stopIfTrue="1">
      <formula>ISBLANK(C16)</formula>
    </cfRule>
    <cfRule type="cellIs" dxfId="30" priority="0" stopIfTrue="1" operator="equal">
      <formula>Q16</formula>
    </cfRule>
    <cfRule type="cellIs" dxfId="29" priority="0" stopIfTrue="1" operator="notEqual">
      <formula>Q16</formula>
    </cfRule>
  </conditionalFormatting>
  <conditionalFormatting sqref="J16:K16">
    <cfRule type="expression" dxfId="28" priority="0" stopIfTrue="1">
      <formula>ISBLANK(J16)</formula>
    </cfRule>
    <cfRule type="cellIs" dxfId="27" priority="0" stopIfTrue="1" operator="equal">
      <formula>T16</formula>
    </cfRule>
    <cfRule type="cellIs" dxfId="26" priority="0" stopIfTrue="1" operator="notEqual">
      <formula>T16</formula>
    </cfRule>
  </conditionalFormatting>
  <conditionalFormatting sqref="J19:K19">
    <cfRule type="expression" dxfId="25" priority="0" stopIfTrue="1">
      <formula>ISBLANK(J19)</formula>
    </cfRule>
    <cfRule type="cellIs" dxfId="24" priority="0" stopIfTrue="1" operator="equal">
      <formula>S19</formula>
    </cfRule>
    <cfRule type="cellIs" dxfId="23" priority="0" stopIfTrue="1" operator="notEqual">
      <formula>S19</formula>
    </cfRule>
  </conditionalFormatting>
  <conditionalFormatting sqref="F19:I19">
    <cfRule type="expression" dxfId="22" priority="0" stopIfTrue="1">
      <formula>ISBLANK(F19)</formula>
    </cfRule>
    <cfRule type="cellIs" dxfId="21" priority="0" stopIfTrue="1" operator="equal">
      <formula>R19</formula>
    </cfRule>
    <cfRule type="cellIs" dxfId="20" priority="0" stopIfTrue="1" operator="notEqual">
      <formula>R19</formula>
    </cfRule>
  </conditionalFormatting>
  <conditionalFormatting sqref="D19:E19">
    <cfRule type="expression" dxfId="19" priority="0" stopIfTrue="1">
      <formula>ISBLANK(D19)</formula>
    </cfRule>
    <cfRule type="cellIs" dxfId="18" priority="0" stopIfTrue="1" operator="equal">
      <formula>Q19</formula>
    </cfRule>
    <cfRule type="cellIs" dxfId="17" priority="0" stopIfTrue="1" operator="notEqual">
      <formula>Q19</formula>
    </cfRule>
  </conditionalFormatting>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21"/>
  <sheetViews>
    <sheetView showGridLines="0" workbookViewId="0">
      <selection activeCell="I6" sqref="I6"/>
    </sheetView>
  </sheetViews>
  <sheetFormatPr baseColWidth="10" defaultColWidth="0" defaultRowHeight="409.6" zeroHeight="1"/>
  <cols>
    <col min="1" max="1" width="4" style="1" customWidth="1"/>
    <col min="2" max="2" width="20.28515625" style="1" customWidth="1"/>
    <col min="3" max="3" width="18.28515625" style="1" customWidth="1"/>
    <col min="4" max="5" width="10.140625" style="1" customWidth="1"/>
    <col min="6" max="6" width="9.140625" style="1" customWidth="1"/>
    <col min="7" max="7" width="4" style="1" customWidth="1"/>
    <col min="8" max="8" width="3" style="1" customWidth="1"/>
    <col min="9" max="9" width="4" style="1" customWidth="1"/>
    <col min="10" max="11" width="10.140625" style="1" customWidth="1"/>
    <col min="12" max="12" width="4" style="1" customWidth="1"/>
    <col min="13" max="13" width="4.42578125" style="1" hidden="1" customWidth="1"/>
    <col min="14" max="15" width="7" style="1" hidden="1" customWidth="1"/>
    <col min="16" max="16" width="2.7109375" style="1" hidden="1" customWidth="1"/>
    <col min="17" max="18" width="1.85546875" style="1" hidden="1" customWidth="1"/>
    <col min="19" max="16384" width="0" style="1" hidden="1"/>
  </cols>
  <sheetData>
    <row r="1" spans="1:18" ht="28" customHeight="1">
      <c r="A1" s="22"/>
      <c r="B1" s="69" t="s">
        <v>0</v>
      </c>
      <c r="C1" s="69"/>
      <c r="D1" s="31"/>
      <c r="E1" s="31"/>
      <c r="F1" s="31"/>
      <c r="G1" s="31"/>
      <c r="H1" s="31"/>
      <c r="I1" s="31"/>
      <c r="J1" s="31"/>
      <c r="K1" s="31"/>
      <c r="L1" s="22"/>
    </row>
    <row r="2" spans="1:18" ht="57" customHeight="1">
      <c r="A2" s="22"/>
      <c r="B2" s="48" t="s">
        <v>7</v>
      </c>
      <c r="C2" s="49"/>
      <c r="D2" s="49"/>
      <c r="E2" s="49"/>
      <c r="F2" s="49"/>
      <c r="G2" s="49"/>
      <c r="H2" s="49"/>
      <c r="I2" s="49"/>
      <c r="J2" s="49"/>
      <c r="K2" s="49"/>
      <c r="L2" s="22"/>
    </row>
    <row r="3" spans="1:18" ht="12">
      <c r="A3" s="22"/>
      <c r="L3" s="22"/>
    </row>
    <row r="4" spans="1:18" ht="28" customHeight="1" thickBot="1">
      <c r="A4" s="22"/>
      <c r="B4" s="6"/>
      <c r="C4" s="32"/>
      <c r="D4" s="33"/>
      <c r="E4" s="33"/>
      <c r="F4" s="33"/>
      <c r="G4" s="33"/>
      <c r="H4" s="33"/>
      <c r="I4" s="33"/>
      <c r="J4" s="33"/>
      <c r="K4" s="33"/>
      <c r="L4" s="22"/>
    </row>
    <row r="5" spans="1:18" ht="33" thickBot="1">
      <c r="A5" s="22"/>
      <c r="B5" s="10" t="s">
        <v>37</v>
      </c>
      <c r="C5" s="27" t="s">
        <v>28</v>
      </c>
      <c r="D5" s="63" t="s">
        <v>29</v>
      </c>
      <c r="E5" s="64"/>
      <c r="F5" s="63" t="s">
        <v>30</v>
      </c>
      <c r="G5" s="68"/>
      <c r="H5" s="68"/>
      <c r="I5" s="64"/>
      <c r="J5" s="63" t="s">
        <v>31</v>
      </c>
      <c r="K5" s="64"/>
      <c r="L5" s="22"/>
      <c r="M5" s="1" t="s">
        <v>39</v>
      </c>
      <c r="Q5" s="1" t="s">
        <v>40</v>
      </c>
    </row>
    <row r="6" spans="1:18" ht="28" customHeight="1" thickBot="1">
      <c r="A6" s="22"/>
      <c r="B6" s="43" t="s">
        <v>15</v>
      </c>
      <c r="C6" s="44"/>
      <c r="D6" s="7" t="s">
        <v>16</v>
      </c>
      <c r="E6" s="19">
        <v>60</v>
      </c>
      <c r="F6" s="7" t="s">
        <v>17</v>
      </c>
      <c r="G6" s="20">
        <v>24</v>
      </c>
      <c r="H6" s="26" t="s">
        <v>38</v>
      </c>
      <c r="I6" s="19">
        <v>7</v>
      </c>
      <c r="J6" s="7" t="s">
        <v>18</v>
      </c>
      <c r="K6" s="19">
        <v>52</v>
      </c>
      <c r="L6" s="22"/>
      <c r="M6" s="1">
        <v>60</v>
      </c>
      <c r="N6" s="1">
        <v>24</v>
      </c>
      <c r="O6" s="1">
        <v>7</v>
      </c>
      <c r="P6" s="1">
        <v>52</v>
      </c>
      <c r="Q6" s="1" t="str">
        <f>IF(AND(E6=M6,G6=N6,I6=O6,K6=P6),"y","n")</f>
        <v>y</v>
      </c>
      <c r="R6" s="1" t="str">
        <f>IF(AND(ISBLANK(C7),ISBLANK(C8),ISBLANK(C9)),"n","y")</f>
        <v>y</v>
      </c>
    </row>
    <row r="7" spans="1:18" ht="43" customHeight="1" thickBot="1">
      <c r="A7" s="22"/>
      <c r="B7" s="5" t="s">
        <v>32</v>
      </c>
      <c r="C7" s="21">
        <v>14</v>
      </c>
      <c r="D7" s="94" t="s">
        <v>42</v>
      </c>
      <c r="E7" s="95"/>
      <c r="F7" s="94" t="s">
        <v>45</v>
      </c>
      <c r="G7" s="96"/>
      <c r="H7" s="96"/>
      <c r="I7" s="95"/>
      <c r="J7" s="94" t="s">
        <v>48</v>
      </c>
      <c r="K7" s="95"/>
      <c r="L7" s="22"/>
    </row>
    <row r="8" spans="1:18" ht="43" customHeight="1" thickBot="1">
      <c r="A8" s="22"/>
      <c r="B8" s="5" t="s">
        <v>33</v>
      </c>
      <c r="C8" s="21">
        <v>20</v>
      </c>
      <c r="D8" s="94" t="s">
        <v>43</v>
      </c>
      <c r="E8" s="95"/>
      <c r="F8" s="94" t="s">
        <v>46</v>
      </c>
      <c r="G8" s="96"/>
      <c r="H8" s="96"/>
      <c r="I8" s="95"/>
      <c r="J8" s="94" t="s">
        <v>49</v>
      </c>
      <c r="K8" s="95"/>
      <c r="L8" s="22"/>
    </row>
    <row r="9" spans="1:18" ht="43" customHeight="1" thickBot="1">
      <c r="A9" s="22"/>
      <c r="B9" s="5" t="s">
        <v>34</v>
      </c>
      <c r="C9" s="21">
        <v>40</v>
      </c>
      <c r="D9" s="94" t="s">
        <v>44</v>
      </c>
      <c r="E9" s="95"/>
      <c r="F9" s="94" t="s">
        <v>47</v>
      </c>
      <c r="G9" s="96"/>
      <c r="H9" s="96"/>
      <c r="I9" s="95"/>
      <c r="J9" s="94" t="s">
        <v>50</v>
      </c>
      <c r="K9" s="95"/>
      <c r="L9" s="22"/>
    </row>
    <row r="10" spans="1:18" ht="16">
      <c r="A10" s="22"/>
      <c r="B10" s="25"/>
      <c r="C10" s="22"/>
      <c r="D10" s="22"/>
      <c r="E10" s="22"/>
      <c r="F10" s="22"/>
      <c r="G10" s="22"/>
      <c r="H10" s="22"/>
      <c r="I10" s="22"/>
      <c r="J10" s="22"/>
      <c r="K10" s="22"/>
      <c r="L10" s="22"/>
    </row>
    <row r="11" spans="1:18" ht="57" customHeight="1">
      <c r="A11" s="22"/>
      <c r="B11" s="48" t="s">
        <v>8</v>
      </c>
      <c r="C11" s="49"/>
      <c r="D11" s="49"/>
      <c r="E11" s="49"/>
      <c r="F11" s="49"/>
      <c r="G11" s="49"/>
      <c r="H11" s="49"/>
      <c r="I11" s="49"/>
      <c r="J11" s="49"/>
      <c r="K11" s="49"/>
      <c r="L11" s="22"/>
    </row>
    <row r="12" spans="1:18" ht="43" customHeight="1" thickBot="1">
      <c r="A12" s="22"/>
      <c r="B12" s="6"/>
      <c r="C12" s="32"/>
      <c r="D12" s="33"/>
      <c r="E12" s="33"/>
      <c r="F12" s="33"/>
      <c r="G12" s="33"/>
      <c r="H12" s="33"/>
      <c r="I12" s="33"/>
      <c r="J12" s="33"/>
      <c r="K12" s="33"/>
      <c r="L12" s="22"/>
    </row>
    <row r="13" spans="1:18" ht="17" thickBot="1">
      <c r="A13" s="22"/>
      <c r="B13" s="2"/>
      <c r="C13" s="60" t="s">
        <v>35</v>
      </c>
      <c r="D13" s="61"/>
      <c r="E13" s="61"/>
      <c r="F13" s="61"/>
      <c r="G13" s="61"/>
      <c r="H13" s="61"/>
      <c r="I13" s="61"/>
      <c r="J13" s="61"/>
      <c r="K13" s="62"/>
      <c r="L13" s="22"/>
    </row>
    <row r="14" spans="1:18" ht="49" customHeight="1" thickBot="1">
      <c r="A14" s="22"/>
      <c r="B14" s="11" t="s">
        <v>36</v>
      </c>
      <c r="C14" s="12" t="s">
        <v>19</v>
      </c>
      <c r="D14" s="53" t="s">
        <v>20</v>
      </c>
      <c r="E14" s="54"/>
      <c r="F14" s="53" t="s">
        <v>21</v>
      </c>
      <c r="G14" s="55"/>
      <c r="H14" s="55"/>
      <c r="I14" s="55"/>
      <c r="J14" s="53" t="s">
        <v>22</v>
      </c>
      <c r="K14" s="56"/>
      <c r="L14" s="22"/>
    </row>
    <row r="15" spans="1:18" ht="28" customHeight="1" thickBot="1">
      <c r="A15" s="22"/>
      <c r="B15" s="4"/>
      <c r="C15" s="13" t="s">
        <v>23</v>
      </c>
      <c r="D15" s="57" t="s">
        <v>24</v>
      </c>
      <c r="E15" s="58"/>
      <c r="F15" s="57" t="s">
        <v>25</v>
      </c>
      <c r="G15" s="59"/>
      <c r="H15" s="59"/>
      <c r="I15" s="58"/>
      <c r="J15" s="57" t="s">
        <v>26</v>
      </c>
      <c r="K15" s="58"/>
      <c r="L15" s="22"/>
    </row>
    <row r="16" spans="1:18" ht="43" customHeight="1" thickBot="1">
      <c r="A16" s="22"/>
      <c r="B16" s="5" t="s">
        <v>32</v>
      </c>
      <c r="C16" s="29" t="s">
        <v>51</v>
      </c>
      <c r="D16" s="91" t="s">
        <v>52</v>
      </c>
      <c r="E16" s="92"/>
      <c r="F16" s="91" t="s">
        <v>53</v>
      </c>
      <c r="G16" s="93"/>
      <c r="H16" s="93"/>
      <c r="I16" s="92"/>
      <c r="J16" s="91" t="s">
        <v>54</v>
      </c>
      <c r="K16" s="92"/>
      <c r="L16" s="22"/>
    </row>
    <row r="17" spans="1:17" s="14" customFormat="1" ht="28" customHeight="1" thickBot="1">
      <c r="A17" s="23"/>
      <c r="B17" s="43" t="s">
        <v>13</v>
      </c>
      <c r="C17" s="44"/>
      <c r="D17" s="41" t="s">
        <v>11</v>
      </c>
      <c r="E17" s="42"/>
      <c r="F17" s="41" t="s">
        <v>12</v>
      </c>
      <c r="G17" s="47"/>
      <c r="H17" s="47"/>
      <c r="I17" s="42"/>
      <c r="J17" s="41" t="s">
        <v>12</v>
      </c>
      <c r="K17" s="42"/>
      <c r="L17" s="23"/>
    </row>
    <row r="18" spans="1:17" s="14" customFormat="1" ht="28" customHeight="1" thickBot="1">
      <c r="A18" s="23"/>
      <c r="B18" s="43" t="s">
        <v>14</v>
      </c>
      <c r="C18" s="44"/>
      <c r="D18" s="18" t="s">
        <v>27</v>
      </c>
      <c r="E18" s="19">
        <v>1000</v>
      </c>
      <c r="F18" s="18" t="s">
        <v>10</v>
      </c>
      <c r="G18" s="45">
        <v>1000000</v>
      </c>
      <c r="H18" s="45"/>
      <c r="I18" s="46"/>
      <c r="J18" s="18" t="s">
        <v>9</v>
      </c>
      <c r="K18" s="19">
        <v>1000000</v>
      </c>
      <c r="L18" s="23"/>
      <c r="M18" s="14">
        <v>1000</v>
      </c>
      <c r="N18" s="14">
        <v>1000000</v>
      </c>
      <c r="O18" s="14">
        <v>1000000</v>
      </c>
      <c r="Q18" s="14" t="str">
        <f>IF(AND(E18=M18,G18=N18,K18=O18),"y","n")</f>
        <v>y</v>
      </c>
    </row>
    <row r="19" spans="1:17" ht="43" customHeight="1" thickBot="1">
      <c r="A19" s="22"/>
      <c r="B19" s="16"/>
      <c r="C19" s="17"/>
      <c r="D19" s="84" t="s">
        <v>2</v>
      </c>
      <c r="E19" s="85"/>
      <c r="F19" s="86" t="s">
        <v>3</v>
      </c>
      <c r="G19" s="87"/>
      <c r="H19" s="88"/>
      <c r="I19" s="89"/>
      <c r="J19" s="86" t="s">
        <v>4</v>
      </c>
      <c r="K19" s="90"/>
      <c r="L19" s="22"/>
    </row>
    <row r="20" spans="1:17" ht="28" customHeight="1">
      <c r="A20" s="22"/>
      <c r="B20" s="24"/>
      <c r="C20" s="24"/>
      <c r="D20" s="24"/>
      <c r="E20" s="24"/>
      <c r="F20" s="24"/>
      <c r="G20" s="24"/>
      <c r="H20" s="24"/>
      <c r="I20" s="24"/>
      <c r="J20" s="24"/>
      <c r="K20" s="24"/>
      <c r="L20" s="22"/>
    </row>
    <row r="21" spans="1:17" ht="15" hidden="1">
      <c r="B21" s="9"/>
      <c r="C21" s="9"/>
      <c r="D21" s="9"/>
      <c r="E21" s="9"/>
      <c r="F21" s="9"/>
      <c r="G21" s="9"/>
      <c r="H21" s="9"/>
      <c r="I21" s="9"/>
      <c r="J21" s="9"/>
      <c r="K21" s="9"/>
    </row>
  </sheetData>
  <sheetCalcPr fullCalcOnLoad="1"/>
  <mergeCells count="37">
    <mergeCell ref="B6:C6"/>
    <mergeCell ref="B2:K2"/>
    <mergeCell ref="C4:K4"/>
    <mergeCell ref="D5:E5"/>
    <mergeCell ref="F5:I5"/>
    <mergeCell ref="J5:K5"/>
    <mergeCell ref="J16:K16"/>
    <mergeCell ref="D15:E15"/>
    <mergeCell ref="F15:I15"/>
    <mergeCell ref="J15:K15"/>
    <mergeCell ref="D7:E7"/>
    <mergeCell ref="F7:I7"/>
    <mergeCell ref="J7:K7"/>
    <mergeCell ref="D8:E8"/>
    <mergeCell ref="F8:I8"/>
    <mergeCell ref="J8:K8"/>
    <mergeCell ref="D9:E9"/>
    <mergeCell ref="F9:I9"/>
    <mergeCell ref="J9:K9"/>
    <mergeCell ref="B11:K11"/>
    <mergeCell ref="C13:K13"/>
    <mergeCell ref="B1:C1"/>
    <mergeCell ref="D19:E19"/>
    <mergeCell ref="F19:I19"/>
    <mergeCell ref="J19:K19"/>
    <mergeCell ref="C12:K12"/>
    <mergeCell ref="B17:C17"/>
    <mergeCell ref="D17:E17"/>
    <mergeCell ref="F17:I17"/>
    <mergeCell ref="J17:K17"/>
    <mergeCell ref="B18:C18"/>
    <mergeCell ref="G18:I18"/>
    <mergeCell ref="D14:E14"/>
    <mergeCell ref="F14:I14"/>
    <mergeCell ref="J14:K14"/>
    <mergeCell ref="D16:E16"/>
    <mergeCell ref="F16:I16"/>
  </mergeCells>
  <phoneticPr fontId="2" type="noConversion"/>
  <conditionalFormatting sqref="E6">
    <cfRule type="cellIs" dxfId="16" priority="0" stopIfTrue="1" operator="equal">
      <formula>$M$6</formula>
    </cfRule>
  </conditionalFormatting>
  <conditionalFormatting sqref="G6">
    <cfRule type="cellIs" dxfId="15" priority="0" stopIfTrue="1" operator="equal">
      <formula>$N$6</formula>
    </cfRule>
  </conditionalFormatting>
  <conditionalFormatting sqref="I6">
    <cfRule type="cellIs" dxfId="14" priority="0" stopIfTrue="1" operator="equal">
      <formula>$O$6</formula>
    </cfRule>
  </conditionalFormatting>
  <conditionalFormatting sqref="K6">
    <cfRule type="cellIs" dxfId="13" priority="0" stopIfTrue="1" operator="equal">
      <formula>$P$6</formula>
    </cfRule>
  </conditionalFormatting>
  <conditionalFormatting sqref="C7 C16">
    <cfRule type="expression" dxfId="12" priority="0" stopIfTrue="1">
      <formula>ISBLANK($C$7)</formula>
    </cfRule>
  </conditionalFormatting>
  <conditionalFormatting sqref="C8">
    <cfRule type="expression" dxfId="11" priority="0" stopIfTrue="1">
      <formula>ISBLANK($C$8)</formula>
    </cfRule>
  </conditionalFormatting>
  <conditionalFormatting sqref="C9">
    <cfRule type="expression" dxfId="10" priority="0" stopIfTrue="1">
      <formula>ISBLANK($C$9)</formula>
    </cfRule>
  </conditionalFormatting>
  <conditionalFormatting sqref="E18">
    <cfRule type="cellIs" dxfId="9" priority="0" stopIfTrue="1" operator="equal">
      <formula>$M$18</formula>
    </cfRule>
  </conditionalFormatting>
  <conditionalFormatting sqref="G18:I18">
    <cfRule type="cellIs" dxfId="8" priority="0" stopIfTrue="1" operator="equal">
      <formula>$N$18</formula>
    </cfRule>
  </conditionalFormatting>
  <conditionalFormatting sqref="K18">
    <cfRule type="cellIs" dxfId="7" priority="0" stopIfTrue="1" operator="equal">
      <formula>$O$18</formula>
    </cfRule>
  </conditionalFormatting>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1_cloze</vt:lpstr>
      <vt:lpstr>2_self</vt:lpstr>
      <vt:lpstr>3_ans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Job</dc:creator>
  <cp:lastModifiedBy>Simon Job</cp:lastModifiedBy>
  <dcterms:created xsi:type="dcterms:W3CDTF">2010-04-14T23:02:10Z</dcterms:created>
  <dcterms:modified xsi:type="dcterms:W3CDTF">2010-07-19T06:15:30Z</dcterms:modified>
</cp:coreProperties>
</file>